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tsa-fs\Fld_IF\各部\J0_NWS\部内情報\50_サービス公開資料原本\99_統合：資料更新temp\TS版公開資料原本\01NW\14D.e-CloudDirect\申込書\"/>
    </mc:Choice>
  </mc:AlternateContent>
  <xr:revisionPtr revIDLastSave="0" documentId="8_{56C788AB-9CA1-47AB-9858-05B8E0EBF4E4}" xr6:coauthVersionLast="47" xr6:coauthVersionMax="47" xr10:uidLastSave="{00000000-0000-0000-0000-000000000000}"/>
  <bookViews>
    <workbookView xWindow="-23160" yWindow="-120" windowWidth="23280" windowHeight="12600" tabRatio="866" firstSheet="2" activeTab="2" xr2:uid="{00000000-000D-0000-FFFF-FFFF00000000}"/>
  </bookViews>
  <sheets>
    <sheet name="UnitBase登録" sheetId="21" state="hidden" r:id="rId1"/>
    <sheet name="UnitBase" sheetId="22" state="hidden" r:id="rId2"/>
    <sheet name="【必須】基本情報" sheetId="25" r:id="rId3"/>
    <sheet name="【任意】基本情報 別紙" sheetId="26" r:id="rId4"/>
    <sheet name="リスト" sheetId="20" state="hidden" r:id="rId5"/>
    <sheet name="サービス個別_Microsoft365" sheetId="3" r:id="rId6"/>
    <sheet name="サービス個別_Azureプライベート" sheetId="4" r:id="rId7"/>
    <sheet name="サービス個別_Azureパブリック" sheetId="5" r:id="rId8"/>
    <sheet name="サービス個別_AWSプライベート" sheetId="6" r:id="rId9"/>
    <sheet name="サービス個別_AWSパブリック" sheetId="7" r:id="rId10"/>
    <sheet name="サービス個別_IBMCloudプライベート" sheetId="8" r:id="rId11"/>
    <sheet name="サービス個別_OracleCloudプライベート" sheetId="9" r:id="rId12"/>
    <sheet name="サービス個別_GoogleCloudプライベート " sheetId="24" r:id="rId13"/>
    <sheet name="サービス個別_個別接続" sheetId="10" r:id="rId14"/>
    <sheet name="【任意】サービス個別_クラウド接続フィルター設定オプション" sheetId="11" r:id="rId15"/>
    <sheet name="(記入例)基本情報" sheetId="27" r:id="rId16"/>
    <sheet name="(記入例)基本情報 別紙" sheetId="28" r:id="rId17"/>
    <sheet name="(記入例) サービス個別_Microsoft365" sheetId="29" r:id="rId18"/>
    <sheet name="(記入例) クラウド接続フィルター設定オプション" sheetId="13" r:id="rId19"/>
  </sheets>
  <definedNames>
    <definedName name="_02" localSheetId="12" hidden="1">#REF!</definedName>
    <definedName name="_02" hidden="1">#REF!</definedName>
    <definedName name="_1" localSheetId="12" hidden="1">#REF!</definedName>
    <definedName name="_1" hidden="1">#REF!</definedName>
    <definedName name="_14DF401_" localSheetId="1" hidden="1">{"サーバ別",#N/A,FALSE,"業務改造"}</definedName>
    <definedName name="_14DF401_" localSheetId="12" hidden="1">{"サーバ別",#N/A,FALSE,"業務改造"}</definedName>
    <definedName name="_14DF401_" localSheetId="10" hidden="1">{"サーバ別",#N/A,FALSE,"業務改造"}</definedName>
    <definedName name="_14DF401_" localSheetId="11" hidden="1">{"サーバ別",#N/A,FALSE,"業務改造"}</definedName>
    <definedName name="_14DF401_" localSheetId="4" hidden="1">{"サーバ別",#N/A,FALSE,"業務改造"}</definedName>
    <definedName name="_14DF401_" hidden="1">{"サーバ別",#N/A,FALSE,"業務改造"}</definedName>
    <definedName name="_7DF400_" localSheetId="1" hidden="1">{"サーバ別",#N/A,FALSE,"業務改造"}</definedName>
    <definedName name="_7DF400_" localSheetId="12" hidden="1">{"サーバ別",#N/A,FALSE,"業務改造"}</definedName>
    <definedName name="_7DF400_" localSheetId="10" hidden="1">{"サーバ別",#N/A,FALSE,"業務改造"}</definedName>
    <definedName name="_7DF400_" localSheetId="11" hidden="1">{"サーバ別",#N/A,FALSE,"業務改造"}</definedName>
    <definedName name="_7DF400_" localSheetId="4" hidden="1">{"サーバ別",#N/A,FALSE,"業務改造"}</definedName>
    <definedName name="_7DF400_" hidden="1">{"サーバ別",#N/A,FALSE,"業務改造"}</definedName>
    <definedName name="_DF400" localSheetId="1" hidden="1">{"サーバ別",#N/A,FALSE,"業務改造"}</definedName>
    <definedName name="_DF400" localSheetId="12" hidden="1">{"サーバ別",#N/A,FALSE,"業務改造"}</definedName>
    <definedName name="_DF400" localSheetId="10" hidden="1">{"サーバ別",#N/A,FALSE,"業務改造"}</definedName>
    <definedName name="_DF400" localSheetId="11" hidden="1">{"サーバ別",#N/A,FALSE,"業務改造"}</definedName>
    <definedName name="_DF400" localSheetId="4" hidden="1">{"サーバ別",#N/A,FALSE,"業務改造"}</definedName>
    <definedName name="_DF400" hidden="1">{"サーバ別",#N/A,FALSE,"業務改造"}</definedName>
    <definedName name="_DF401" localSheetId="1" hidden="1">{"サーバ別",#N/A,FALSE,"業務改造"}</definedName>
    <definedName name="_DF401" localSheetId="12" hidden="1">{"サーバ別",#N/A,FALSE,"業務改造"}</definedName>
    <definedName name="_DF401" localSheetId="10" hidden="1">{"サーバ別",#N/A,FALSE,"業務改造"}</definedName>
    <definedName name="_DF401" localSheetId="11" hidden="1">{"サーバ別",#N/A,FALSE,"業務改造"}</definedName>
    <definedName name="_DF401" localSheetId="4" hidden="1">{"サーバ別",#N/A,FALSE,"業務改造"}</definedName>
    <definedName name="_DF401" hidden="1">{"サーバ別",#N/A,FALSE,"業務改造"}</definedName>
    <definedName name="_Key1" localSheetId="12" hidden="1">#REF!</definedName>
    <definedName name="_Key1" hidden="1">#REF!</definedName>
    <definedName name="a" hidden="1">{"'フローチャート'!$A$1:$AO$191"}</definedName>
    <definedName name="AS2DocOpenMode" hidden="1">"AS2DocumentEdit"</definedName>
    <definedName name="AWSパブリック接続">リスト!$N$3:$N$9</definedName>
    <definedName name="AWSプライベート接続">リスト!$M$3:$M$9</definedName>
    <definedName name="Azureパブリック接続">リスト!$L$3:$L$7</definedName>
    <definedName name="Azureプライベート接続">リスト!$K$3:$K$7</definedName>
    <definedName name="d" hidden="1">{"'フローチャート'!$A$1:$AO$191"}</definedName>
    <definedName name="Googleプライベート">リスト!$U$3:$U$9</definedName>
    <definedName name="HTML_CodePage" hidden="1">932</definedName>
    <definedName name="HTML_Control" hidden="1">{"'フローチャート'!$A$1:$AO$191"}</definedName>
    <definedName name="HTML_Control2" hidden="1">{"'フローチャート'!$A$1:$AO$191"}</definedName>
    <definedName name="HTML_Description" hidden="1">""</definedName>
    <definedName name="HTML_Email" hidden="1">""</definedName>
    <definedName name="HTML_Header" hidden="1">"フローチャート"</definedName>
    <definedName name="HTML_LastUpdate" hidden="1">"00/07/22"</definedName>
    <definedName name="HTML_LineAfter" hidden="1">FALSE</definedName>
    <definedName name="HTML_LineBefore" hidden="1">FALSE</definedName>
    <definedName name="HTML_Name" hidden="1">"三井貴司"</definedName>
    <definedName name="HTML_OBDlg2" hidden="1">TRUE</definedName>
    <definedName name="HTML_OBDlg4" hidden="1">TRUE</definedName>
    <definedName name="HTML_OS" hidden="1">0</definedName>
    <definedName name="HTML_PathFile" hidden="1">"G:\PROJECT\BlueShark\システムデザインシート\三井作成中\ｈｔｍｌ\MyHTML.htm"</definedName>
    <definedName name="HTML_Title" hidden="1">"フローチャート"</definedName>
    <definedName name="HTML1_1" hidden="1">"[フォーム.xls]用紙!$A$1:$J$198"</definedName>
    <definedName name="HTML1_10" hidden="1">""</definedName>
    <definedName name="HTML1_11" hidden="1">1</definedName>
    <definedName name="HTML1_12" hidden="1">"w:\MyHTML.htm"</definedName>
    <definedName name="HTML1_2" hidden="1">1</definedName>
    <definedName name="HTML1_3" hidden="1">"フォーム.xls"</definedName>
    <definedName name="HTML1_4" hidden="1">"用紙"</definedName>
    <definedName name="HTML1_5" hidden="1">""</definedName>
    <definedName name="HTML1_6" hidden="1">-4146</definedName>
    <definedName name="HTML1_7" hidden="1">-4146</definedName>
    <definedName name="HTML1_8" hidden="1">"98/06/16"</definedName>
    <definedName name="HTML1_9" hidden="1">"(Ｓ開本)市開セ"</definedName>
    <definedName name="HTMLCount" hidden="1">1</definedName>
    <definedName name="ｊｆｋｌだｊｌｋ" hidden="1">{"'フローチャート'!$A$1:$AO$191"}</definedName>
    <definedName name="Microsoft365接続">リスト!$J$3:$J$7</definedName>
    <definedName name="Office365接続">リスト!$J$3:$J$8</definedName>
    <definedName name="_xlnm.Print_Area" localSheetId="18">'(記入例) クラウド接続フィルター設定オプション'!$A$1:$AI$69</definedName>
    <definedName name="_xlnm.Print_Area" localSheetId="17">'(記入例) サービス個別_Microsoft365'!$A$1:$AL$217</definedName>
    <definedName name="_xlnm.Print_Area" localSheetId="15">'(記入例)基本情報'!$A$1:$AL$118</definedName>
    <definedName name="_xlnm.Print_Area" localSheetId="16">'(記入例)基本情報 別紙'!$A$1:$AL$38</definedName>
    <definedName name="_xlnm.Print_Area" localSheetId="14">【任意】サービス個別_クラウド接続フィルター設定オプション!$A$1:$AI$69</definedName>
    <definedName name="_xlnm.Print_Area" localSheetId="3">'【任意】基本情報 別紙'!$A$1:$AL$38</definedName>
    <definedName name="_xlnm.Print_Area" localSheetId="2">【必須】基本情報!$A$1:$AL$118</definedName>
    <definedName name="_xlnm.Print_Area" localSheetId="9">サービス個別_AWSパブリック!$A$1:$AL$163</definedName>
    <definedName name="_xlnm.Print_Area" localSheetId="8">サービス個別_AWSプライベート!$A$1:$AL$155</definedName>
    <definedName name="_xlnm.Print_Area" localSheetId="7">サービス個別_Azureパブリック!$A$1:$AL$162</definedName>
    <definedName name="_xlnm.Print_Area" localSheetId="6">サービス個別_Azureプライベート!$A$1:$AL$151</definedName>
    <definedName name="_xlnm.Print_Area" localSheetId="12">'サービス個別_GoogleCloudプライベート '!$A$1:$AL$114</definedName>
    <definedName name="_xlnm.Print_Area" localSheetId="10">サービス個別_IBMCloudプライベート!$A$1:$AL$166</definedName>
    <definedName name="_xlnm.Print_Area" localSheetId="5">サービス個別_Microsoft365!$A$1:$AL$208</definedName>
    <definedName name="_xlnm.Print_Area" localSheetId="11">サービス個別_OracleCloudプライベート!$A$1:$AL$109</definedName>
    <definedName name="_xlnm.Print_Area" localSheetId="13">サービス個別_個別接続!$A$1:$AL$161</definedName>
    <definedName name="test1" hidden="1">{"'フローチャート'!$A$1:$AO$191"}</definedName>
    <definedName name="お客様名" localSheetId="12">#REF!</definedName>
    <definedName name="お客様名" localSheetId="11">#REF!</definedName>
    <definedName name="お客様名">#REF!</definedName>
    <definedName name="個別接続">リスト!$Q$3:$Q$4</definedName>
    <definedName name="作業時間" localSheetId="4">リスト!$B$3:$B$4</definedName>
    <definedName name="作業時間帯">リスト!$B$3:$B$4</definedName>
    <definedName name="申込区分①" localSheetId="4">リスト!$C$3:$C$5</definedName>
    <definedName name="申込区分①">リスト!$C$3:$C$5</definedName>
    <definedName name="申込区分②">リスト!$D$3:$D$4</definedName>
    <definedName name="申請区分①" localSheetId="4">リスト!$C$3:$C$5</definedName>
    <definedName name="設定区分①">リスト!$E$3:$E$5</definedName>
    <definedName name="設定区分②" localSheetId="4">リスト!$F$3:$F$4</definedName>
    <definedName name="設定区分②">リスト!$F$3:$F$4</definedName>
    <definedName name="設定区分③" localSheetId="4">リスト!$G$3:$G$5</definedName>
    <definedName name="設定区分③">リスト!$G$3:$G$5</definedName>
    <definedName name="設定区分④" localSheetId="4">リスト!$H$3:$H$4</definedName>
    <definedName name="設定区分④">リスト!$H$3:$H$4</definedName>
    <definedName name="標準メニュー_接続元NWサービス" localSheetId="4">リスト!$I$3:$I$5</definedName>
    <definedName name="標準メニュー_接続元NWサービス">リスト!$I$3:$I$5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D214" i="29" l="1"/>
  <c r="AD213" i="29"/>
  <c r="AD212" i="29"/>
  <c r="AD211" i="29"/>
  <c r="AD210" i="29"/>
  <c r="AD112" i="24"/>
  <c r="AD111" i="24"/>
  <c r="AD110" i="24"/>
  <c r="AD109" i="24"/>
  <c r="AD108" i="24"/>
  <c r="AD107" i="24"/>
  <c r="AD106" i="24"/>
  <c r="AD107" i="9"/>
  <c r="AD106" i="9"/>
  <c r="AD105" i="9"/>
  <c r="AD104" i="9"/>
  <c r="AD103" i="9"/>
  <c r="AD102" i="9"/>
  <c r="AD101" i="9"/>
  <c r="AD162" i="8"/>
  <c r="AD161" i="8"/>
  <c r="AD160" i="8"/>
  <c r="AD159" i="8"/>
  <c r="AD158" i="8"/>
  <c r="AD159" i="7"/>
  <c r="AD158" i="7"/>
  <c r="AD157" i="7"/>
  <c r="AD156" i="7"/>
  <c r="AD155" i="7"/>
  <c r="AD154" i="7"/>
  <c r="AD153" i="7"/>
  <c r="AD153" i="6"/>
  <c r="AD152" i="6"/>
  <c r="AD151" i="6"/>
  <c r="AD150" i="6"/>
  <c r="AD149" i="6"/>
  <c r="AD148" i="6"/>
  <c r="AD147" i="6"/>
  <c r="AD157" i="5"/>
  <c r="AD156" i="5"/>
  <c r="AD155" i="5"/>
  <c r="AD154" i="5"/>
  <c r="AD153" i="5"/>
  <c r="AD150" i="4"/>
  <c r="AD149" i="4"/>
  <c r="AD148" i="4"/>
  <c r="AD147" i="4"/>
  <c r="AD146" i="4"/>
  <c r="AD201" i="3"/>
  <c r="AD202" i="3"/>
  <c r="AD203" i="3"/>
  <c r="AD204" i="3"/>
  <c r="AD205" i="3"/>
  <c r="AO13" i="3"/>
  <c r="AO12" i="3"/>
  <c r="AO11" i="3"/>
  <c r="AO10" i="3"/>
  <c r="AO90" i="10"/>
  <c r="AO89" i="10"/>
  <c r="AO86" i="10"/>
  <c r="AO85" i="10"/>
  <c r="AO62" i="10"/>
  <c r="AO61" i="10"/>
  <c r="AO45" i="10"/>
  <c r="AO44" i="10"/>
  <c r="AO43" i="10"/>
  <c r="AO13" i="10"/>
  <c r="AO9" i="10"/>
  <c r="AO57" i="24"/>
  <c r="AO13" i="24"/>
  <c r="AO9" i="24"/>
  <c r="AO56" i="24"/>
  <c r="AO49" i="24"/>
  <c r="AO48" i="24"/>
  <c r="AO47" i="24"/>
  <c r="AO52" i="9"/>
  <c r="AO51" i="9"/>
  <c r="AO13" i="9"/>
  <c r="AO9" i="9"/>
  <c r="AO45" i="9"/>
  <c r="AO44" i="9"/>
  <c r="AO43" i="9"/>
  <c r="AO92" i="8"/>
  <c r="AO91" i="8"/>
  <c r="AO86" i="8"/>
  <c r="AO85" i="8"/>
  <c r="AO62" i="8"/>
  <c r="AO61" i="8"/>
  <c r="AO45" i="8"/>
  <c r="AO44" i="8"/>
  <c r="AO43" i="8"/>
  <c r="AO83" i="4"/>
  <c r="AO82" i="4"/>
  <c r="AO79" i="4"/>
  <c r="AO78" i="4"/>
  <c r="AO85" i="6"/>
  <c r="AO84" i="6"/>
  <c r="AO81" i="6"/>
  <c r="AO80" i="6"/>
  <c r="AO72" i="6"/>
  <c r="AO71" i="6"/>
  <c r="AO70" i="6"/>
  <c r="AO13" i="4"/>
  <c r="AO9" i="4"/>
  <c r="AO71" i="4"/>
  <c r="AO70" i="4"/>
  <c r="AO69" i="4"/>
  <c r="Z216" i="29"/>
  <c r="AD216" i="29" s="1"/>
  <c r="Z215" i="29"/>
  <c r="AD215" i="29" s="1"/>
  <c r="Z214" i="29"/>
  <c r="Z213" i="29"/>
  <c r="Z212" i="29"/>
  <c r="Z211" i="29"/>
  <c r="Z210" i="29"/>
  <c r="Z207" i="29"/>
  <c r="Z206" i="29"/>
  <c r="AD206" i="29" s="1"/>
  <c r="Z205" i="29"/>
  <c r="AD205" i="29" s="1"/>
  <c r="AD204" i="29"/>
  <c r="Z204" i="29"/>
  <c r="Z203" i="29"/>
  <c r="AD203" i="29" s="1"/>
  <c r="Z202" i="29"/>
  <c r="AD202" i="29" s="1"/>
  <c r="Z201" i="29"/>
  <c r="AD201" i="29" s="1"/>
  <c r="Z200" i="29"/>
  <c r="AD200" i="29" s="1"/>
  <c r="Z199" i="29"/>
  <c r="AD199" i="29" s="1"/>
  <c r="Z198" i="29"/>
  <c r="AD198" i="29" s="1"/>
  <c r="Z197" i="29"/>
  <c r="AD197" i="29" s="1"/>
  <c r="AD196" i="29"/>
  <c r="Z196" i="29"/>
  <c r="Z194" i="29"/>
  <c r="Z193" i="29"/>
  <c r="AD193" i="29" s="1"/>
  <c r="Z192" i="29"/>
  <c r="AD192" i="29" s="1"/>
  <c r="Z191" i="29"/>
  <c r="AD191" i="29" s="1"/>
  <c r="Z190" i="29"/>
  <c r="AD190" i="29" s="1"/>
  <c r="Z189" i="29"/>
  <c r="AD189" i="29" s="1"/>
  <c r="Z188" i="29"/>
  <c r="AD188" i="29" s="1"/>
  <c r="Z187" i="29"/>
  <c r="AD187" i="29" s="1"/>
  <c r="AO13" i="29"/>
  <c r="AO12" i="29"/>
  <c r="AO11" i="29"/>
  <c r="AO10" i="29"/>
  <c r="AO9" i="29"/>
  <c r="K36" i="28" l="1"/>
  <c r="AP35" i="28"/>
  <c r="AO25" i="28"/>
  <c r="AO24" i="28"/>
  <c r="AO23" i="28"/>
  <c r="AO22" i="28"/>
  <c r="AO20" i="28"/>
  <c r="AO19" i="28"/>
  <c r="AO18" i="28"/>
  <c r="AO17" i="28"/>
  <c r="AO16" i="28"/>
  <c r="AO15" i="28"/>
  <c r="AO14" i="28"/>
  <c r="AO12" i="28"/>
  <c r="AO11" i="28"/>
  <c r="I112" i="27"/>
  <c r="AV111" i="27"/>
  <c r="AO101" i="27"/>
  <c r="AO100" i="27"/>
  <c r="AO99" i="27"/>
  <c r="AR98" i="27"/>
  <c r="AO98" i="27"/>
  <c r="AR96" i="27"/>
  <c r="AO96" i="27"/>
  <c r="K95" i="27"/>
  <c r="AV94" i="27"/>
  <c r="AO84" i="27"/>
  <c r="AO83" i="27"/>
  <c r="AO82" i="27"/>
  <c r="AO80" i="27"/>
  <c r="AO79" i="27"/>
  <c r="AO78" i="27"/>
  <c r="AO77" i="27"/>
  <c r="AO76" i="27"/>
  <c r="AO75" i="27"/>
  <c r="AO73" i="27"/>
  <c r="AO72" i="27"/>
  <c r="AO71" i="27"/>
  <c r="AO55" i="27"/>
  <c r="AQ54" i="27"/>
  <c r="AO54" i="27"/>
  <c r="AQ53" i="27"/>
  <c r="AO53" i="27"/>
  <c r="AR31" i="27"/>
  <c r="AO31" i="27"/>
  <c r="I30" i="27"/>
  <c r="AV29" i="27"/>
  <c r="AU13" i="27"/>
  <c r="AR13" i="27"/>
  <c r="AO13" i="27"/>
  <c r="K36" i="26"/>
  <c r="AP35" i="26"/>
  <c r="AO25" i="26"/>
  <c r="AO24" i="26"/>
  <c r="AO23" i="26"/>
  <c r="AO22" i="26"/>
  <c r="AO20" i="26"/>
  <c r="AO19" i="26"/>
  <c r="AO18" i="26"/>
  <c r="AO17" i="26"/>
  <c r="AO16" i="26"/>
  <c r="AO15" i="26"/>
  <c r="AO14" i="26"/>
  <c r="AO12" i="26"/>
  <c r="AO11" i="26"/>
  <c r="AK6" i="26"/>
  <c r="I112" i="25"/>
  <c r="AV111" i="25"/>
  <c r="AO101" i="25"/>
  <c r="AO100" i="25"/>
  <c r="AO99" i="25"/>
  <c r="AR98" i="25"/>
  <c r="AO98" i="25"/>
  <c r="AR96" i="25"/>
  <c r="AO96" i="25"/>
  <c r="K95" i="25"/>
  <c r="AV94" i="25"/>
  <c r="AO84" i="25"/>
  <c r="AO83" i="25"/>
  <c r="AO82" i="25"/>
  <c r="AO80" i="25"/>
  <c r="AO79" i="25"/>
  <c r="AO78" i="25"/>
  <c r="AO77" i="25"/>
  <c r="AO76" i="25"/>
  <c r="AO75" i="25"/>
  <c r="AO73" i="25"/>
  <c r="AO72" i="25"/>
  <c r="AO71" i="25"/>
  <c r="AO55" i="25"/>
  <c r="AQ54" i="25"/>
  <c r="AO54" i="25"/>
  <c r="AQ53" i="25"/>
  <c r="AO53" i="25"/>
  <c r="AR31" i="25"/>
  <c r="AO31" i="25"/>
  <c r="I30" i="25"/>
  <c r="AV29" i="25"/>
  <c r="AU13" i="25"/>
  <c r="AR13" i="25"/>
  <c r="AO13" i="25"/>
  <c r="AO9" i="6" l="1"/>
  <c r="AO10" i="6"/>
  <c r="Z153" i="10" l="1"/>
  <c r="Z154" i="10"/>
  <c r="Z98" i="9"/>
  <c r="Z155" i="8"/>
  <c r="Z154" i="8"/>
  <c r="Z150" i="7"/>
  <c r="Z149" i="7"/>
  <c r="Z143" i="6"/>
  <c r="Z144" i="6"/>
  <c r="Z150" i="5"/>
  <c r="Z149" i="5"/>
  <c r="Z143" i="4"/>
  <c r="Z142" i="4"/>
  <c r="Z197" i="3"/>
  <c r="Z196" i="3"/>
  <c r="Z151" i="10" l="1"/>
  <c r="Z147" i="5"/>
  <c r="Z150" i="10"/>
  <c r="Z152" i="8"/>
  <c r="Z146" i="5"/>
  <c r="Z151" i="8"/>
  <c r="Z147" i="7"/>
  <c r="Z146" i="7"/>
  <c r="Z139" i="4"/>
  <c r="Z192" i="3"/>
  <c r="Z191" i="3"/>
  <c r="Z159" i="5" l="1"/>
  <c r="Z158" i="5"/>
  <c r="Z163" i="8" l="1"/>
  <c r="Z207" i="3" l="1"/>
  <c r="Z149" i="10" l="1"/>
  <c r="Z148" i="10"/>
  <c r="Z102" i="24"/>
  <c r="Z101" i="24"/>
  <c r="Z97" i="9"/>
  <c r="Z96" i="9"/>
  <c r="Z150" i="8"/>
  <c r="Z149" i="8"/>
  <c r="Z145" i="7"/>
  <c r="Z144" i="7"/>
  <c r="Z142" i="7"/>
  <c r="Z141" i="6"/>
  <c r="Z140" i="6"/>
  <c r="Z145" i="5"/>
  <c r="Z144" i="5"/>
  <c r="Z140" i="4"/>
  <c r="AO11" i="10"/>
  <c r="AO11" i="24"/>
  <c r="AO11" i="9"/>
  <c r="AO11" i="8"/>
  <c r="AO11" i="7"/>
  <c r="AO11" i="6"/>
  <c r="AO11" i="5"/>
  <c r="AO11" i="4"/>
  <c r="Z189" i="3"/>
  <c r="Z190" i="3"/>
  <c r="Z188" i="3"/>
  <c r="Z187" i="3"/>
  <c r="Z193" i="3" l="1"/>
  <c r="Z139" i="6" l="1"/>
  <c r="Z144" i="10" l="1"/>
  <c r="Z143" i="10"/>
  <c r="Z142" i="10"/>
  <c r="Z99" i="24"/>
  <c r="Z100" i="24"/>
  <c r="Z148" i="8"/>
  <c r="Z145" i="8"/>
  <c r="Z144" i="8"/>
  <c r="Z143" i="7"/>
  <c r="Z138" i="4" l="1"/>
  <c r="Z95" i="9"/>
  <c r="Z147" i="10"/>
  <c r="Z141" i="10"/>
  <c r="Z146" i="10"/>
  <c r="Z92" i="9"/>
  <c r="Z143" i="5"/>
  <c r="Z138" i="5"/>
  <c r="AD92" i="9" l="1"/>
  <c r="Z97" i="24"/>
  <c r="Z143" i="8"/>
  <c r="AD143" i="8" s="1"/>
  <c r="Z138" i="7"/>
  <c r="Z142" i="8"/>
  <c r="Z141" i="8"/>
  <c r="Z96" i="24" l="1"/>
  <c r="Z95" i="24"/>
  <c r="Z94" i="9"/>
  <c r="Z91" i="9"/>
  <c r="Z90" i="9"/>
  <c r="Z147" i="8"/>
  <c r="Z140" i="8"/>
  <c r="Z139" i="8"/>
  <c r="Z140" i="7"/>
  <c r="Z139" i="7"/>
  <c r="Z135" i="7"/>
  <c r="Z134" i="7"/>
  <c r="Z138" i="6"/>
  <c r="Z136" i="6"/>
  <c r="Z135" i="6"/>
  <c r="Z133" i="6"/>
  <c r="Z132" i="6"/>
  <c r="Z142" i="5"/>
  <c r="Z140" i="5"/>
  <c r="Z139" i="5"/>
  <c r="Z135" i="5"/>
  <c r="Z134" i="5"/>
  <c r="Z137" i="4"/>
  <c r="Z135" i="4"/>
  <c r="Z134" i="4"/>
  <c r="Z132" i="4"/>
  <c r="Z131" i="4"/>
  <c r="Z198" i="3"/>
  <c r="Z194" i="3"/>
  <c r="Z137" i="7" l="1"/>
  <c r="Z136" i="7"/>
  <c r="AD136" i="7" s="1"/>
  <c r="Z142" i="6"/>
  <c r="Z137" i="5"/>
  <c r="Z136" i="5"/>
  <c r="AD134" i="4" l="1"/>
  <c r="Z141" i="4" l="1"/>
  <c r="AD138" i="7"/>
  <c r="Z164" i="8" l="1"/>
  <c r="Z161" i="7"/>
  <c r="Z160" i="7"/>
  <c r="Z206" i="3"/>
  <c r="Z112" i="24"/>
  <c r="Z111" i="24"/>
  <c r="Z110" i="24"/>
  <c r="Z109" i="24"/>
  <c r="Z108" i="24"/>
  <c r="Z107" i="24"/>
  <c r="Z106" i="24"/>
  <c r="Z107" i="9"/>
  <c r="Z106" i="9"/>
  <c r="Z105" i="9"/>
  <c r="Z104" i="9"/>
  <c r="Z103" i="9"/>
  <c r="Z102" i="9"/>
  <c r="Z101" i="9"/>
  <c r="Z162" i="8"/>
  <c r="Z161" i="8"/>
  <c r="Z160" i="8"/>
  <c r="Z159" i="8"/>
  <c r="Z158" i="8"/>
  <c r="Z159" i="7"/>
  <c r="Z158" i="7"/>
  <c r="Z157" i="7"/>
  <c r="Z156" i="7"/>
  <c r="Z155" i="7"/>
  <c r="Z154" i="7"/>
  <c r="Z153" i="7"/>
  <c r="Z153" i="6"/>
  <c r="Z152" i="6"/>
  <c r="Z151" i="6"/>
  <c r="Z150" i="6"/>
  <c r="Z149" i="6"/>
  <c r="Z148" i="6"/>
  <c r="Z147" i="6"/>
  <c r="Z157" i="5"/>
  <c r="Z156" i="5"/>
  <c r="Z155" i="5"/>
  <c r="Z154" i="5"/>
  <c r="Z153" i="5"/>
  <c r="Z150" i="4"/>
  <c r="Z149" i="4"/>
  <c r="Z148" i="4"/>
  <c r="Z147" i="4"/>
  <c r="Z146" i="4"/>
  <c r="Z205" i="3"/>
  <c r="Z204" i="3"/>
  <c r="Z203" i="3"/>
  <c r="Z202" i="3"/>
  <c r="Z201" i="3"/>
  <c r="Z195" i="3"/>
  <c r="Z103" i="24" l="1"/>
  <c r="AD148" i="10" l="1"/>
  <c r="AD147" i="10"/>
  <c r="AD146" i="10"/>
  <c r="AD144" i="10"/>
  <c r="AD143" i="10"/>
  <c r="Z139" i="10"/>
  <c r="Z159" i="10"/>
  <c r="AD159" i="10" s="1"/>
  <c r="Z158" i="10"/>
  <c r="AD158" i="10" s="1"/>
  <c r="Z155" i="10"/>
  <c r="AD154" i="10"/>
  <c r="AD153" i="10"/>
  <c r="Z152" i="10"/>
  <c r="AD152" i="10" s="1"/>
  <c r="AD151" i="10"/>
  <c r="AD150" i="10"/>
  <c r="AD149" i="10"/>
  <c r="AD142" i="10"/>
  <c r="AD141" i="10"/>
  <c r="Z140" i="10"/>
  <c r="AD140" i="10" s="1"/>
  <c r="Z104" i="24" l="1"/>
  <c r="AD103" i="24"/>
  <c r="AD102" i="24"/>
  <c r="AD101" i="24"/>
  <c r="AD100" i="24"/>
  <c r="AD99" i="24"/>
  <c r="AD97" i="24"/>
  <c r="AD96" i="24"/>
  <c r="AD95" i="24"/>
  <c r="AO12" i="24"/>
  <c r="AO10" i="24"/>
  <c r="Z99" i="9" l="1"/>
  <c r="Z156" i="8"/>
  <c r="Z151" i="7"/>
  <c r="Z153" i="8"/>
  <c r="Z148" i="7" l="1"/>
  <c r="Z134" i="6"/>
  <c r="AD134" i="6" s="1"/>
  <c r="Z145" i="6"/>
  <c r="AD138" i="5"/>
  <c r="Z144" i="4"/>
  <c r="Z133" i="4"/>
  <c r="AD133" i="4" s="1"/>
  <c r="Z148" i="5" l="1"/>
  <c r="Z151" i="5"/>
  <c r="AD98" i="9" l="1"/>
  <c r="AD97" i="9"/>
  <c r="AD96" i="9"/>
  <c r="AD95" i="9"/>
  <c r="AD94" i="9"/>
  <c r="AD91" i="9"/>
  <c r="AD90" i="9"/>
  <c r="AD164" i="8"/>
  <c r="AD163" i="8"/>
  <c r="AD155" i="8"/>
  <c r="AD154" i="8"/>
  <c r="AD153" i="8"/>
  <c r="AD152" i="8"/>
  <c r="AD151" i="8"/>
  <c r="AD150" i="8"/>
  <c r="AD149" i="8"/>
  <c r="AD148" i="8"/>
  <c r="AD147" i="8"/>
  <c r="AD145" i="8"/>
  <c r="AD144" i="8"/>
  <c r="AD142" i="8"/>
  <c r="AD141" i="8"/>
  <c r="AD140" i="8"/>
  <c r="AD139" i="8"/>
  <c r="AD161" i="7"/>
  <c r="AD160" i="7"/>
  <c r="AD150" i="7"/>
  <c r="AD149" i="7"/>
  <c r="AD148" i="7"/>
  <c r="AD147" i="7"/>
  <c r="AD146" i="7"/>
  <c r="AD145" i="7"/>
  <c r="AD144" i="7"/>
  <c r="AD143" i="7"/>
  <c r="AD142" i="7"/>
  <c r="AD140" i="7"/>
  <c r="AD139" i="7"/>
  <c r="AD137" i="7"/>
  <c r="AD135" i="7"/>
  <c r="AD134" i="7"/>
  <c r="AD144" i="6"/>
  <c r="AD143" i="6"/>
  <c r="AD142" i="6"/>
  <c r="AD141" i="6"/>
  <c r="AD140" i="6"/>
  <c r="AD139" i="6"/>
  <c r="AD138" i="6"/>
  <c r="AD136" i="6"/>
  <c r="AD135" i="6"/>
  <c r="AD133" i="6"/>
  <c r="AD132" i="6"/>
  <c r="AD159" i="5"/>
  <c r="AD158" i="5"/>
  <c r="AD150" i="5"/>
  <c r="AD149" i="5"/>
  <c r="AD148" i="5"/>
  <c r="AD147" i="5"/>
  <c r="AD146" i="5"/>
  <c r="AD145" i="5"/>
  <c r="AD144" i="5"/>
  <c r="AD143" i="5"/>
  <c r="AD142" i="5"/>
  <c r="AD140" i="5"/>
  <c r="AD139" i="5"/>
  <c r="AD137" i="5"/>
  <c r="AD136" i="5"/>
  <c r="AD135" i="5"/>
  <c r="AD134" i="5"/>
  <c r="AD143" i="4"/>
  <c r="AD142" i="4"/>
  <c r="AD141" i="4"/>
  <c r="AD140" i="4"/>
  <c r="AD139" i="4"/>
  <c r="AD138" i="4"/>
  <c r="AD137" i="4"/>
  <c r="AD135" i="4"/>
  <c r="AD132" i="4"/>
  <c r="AD131" i="4"/>
  <c r="AD207" i="3" l="1"/>
  <c r="AD206" i="3"/>
  <c r="AD197" i="3"/>
  <c r="AD196" i="3"/>
  <c r="AD195" i="3"/>
  <c r="AD194" i="3"/>
  <c r="AD193" i="3"/>
  <c r="AD192" i="3"/>
  <c r="AD191" i="3"/>
  <c r="AD190" i="3"/>
  <c r="AD189" i="3"/>
  <c r="AD188" i="3"/>
  <c r="AD187" i="3"/>
  <c r="C60" i="21" l="1"/>
  <c r="C59" i="21"/>
  <c r="C58" i="21"/>
  <c r="C57" i="21"/>
  <c r="C56" i="21"/>
  <c r="C55" i="21"/>
  <c r="C54" i="21"/>
  <c r="C53" i="21"/>
  <c r="C52" i="21"/>
  <c r="C51" i="21"/>
  <c r="C50" i="21"/>
  <c r="C49" i="21"/>
  <c r="C48" i="21"/>
  <c r="C47" i="21"/>
  <c r="C44" i="21"/>
  <c r="C43" i="21"/>
  <c r="C42" i="21"/>
  <c r="C41" i="21"/>
  <c r="C40" i="21"/>
  <c r="C39" i="21"/>
  <c r="C38" i="21"/>
  <c r="C37" i="21"/>
  <c r="C36" i="21"/>
  <c r="C35" i="21"/>
  <c r="C34" i="21"/>
  <c r="C33" i="21"/>
  <c r="C32" i="21"/>
  <c r="C31" i="21"/>
  <c r="C30" i="21"/>
  <c r="C29" i="21"/>
  <c r="C28" i="21"/>
  <c r="C27" i="21"/>
  <c r="C26" i="21"/>
  <c r="C25" i="21"/>
  <c r="C22" i="21"/>
  <c r="C21" i="21"/>
  <c r="C20" i="21"/>
  <c r="C19" i="21"/>
  <c r="C18" i="21"/>
  <c r="C17" i="21"/>
  <c r="C16" i="21"/>
  <c r="C15" i="21"/>
  <c r="C14" i="21"/>
  <c r="C13" i="21"/>
  <c r="C12" i="21"/>
  <c r="C11" i="21"/>
  <c r="C10" i="21"/>
  <c r="C9" i="21"/>
  <c r="C8" i="21"/>
  <c r="C7" i="21"/>
  <c r="C6" i="21"/>
  <c r="C5" i="21"/>
  <c r="C4" i="21"/>
  <c r="C3" i="21"/>
  <c r="D14" i="22"/>
  <c r="AM41" i="13" l="1"/>
  <c r="AL41" i="13"/>
  <c r="AK41" i="13"/>
  <c r="AN40" i="13"/>
  <c r="AM10" i="13"/>
  <c r="AL10" i="13"/>
  <c r="AK10" i="13"/>
  <c r="AN9" i="13"/>
  <c r="AM41" i="11"/>
  <c r="AL41" i="11"/>
  <c r="AK41" i="11"/>
  <c r="AN40" i="11"/>
  <c r="AM10" i="11"/>
  <c r="AL10" i="11"/>
  <c r="AK10" i="11"/>
  <c r="AN9" i="11"/>
  <c r="AO12" i="10"/>
  <c r="AO10" i="10"/>
  <c r="AO12" i="9"/>
  <c r="AO10" i="9"/>
  <c r="AO13" i="8"/>
  <c r="AO12" i="8"/>
  <c r="AO10" i="8"/>
  <c r="AO9" i="8"/>
  <c r="AO13" i="7"/>
  <c r="AO12" i="7"/>
  <c r="AO10" i="7"/>
  <c r="AO9" i="7"/>
  <c r="T55" i="6"/>
  <c r="H55" i="6"/>
  <c r="E55" i="6"/>
  <c r="T54" i="6"/>
  <c r="H54" i="6"/>
  <c r="E54" i="6"/>
  <c r="T53" i="6"/>
  <c r="H53" i="6"/>
  <c r="E53" i="6"/>
  <c r="T52" i="6"/>
  <c r="H52" i="6"/>
  <c r="E52" i="6"/>
  <c r="T51" i="6"/>
  <c r="H51" i="6"/>
  <c r="E51" i="6"/>
  <c r="T50" i="6"/>
  <c r="H50" i="6"/>
  <c r="E50" i="6"/>
  <c r="T49" i="6"/>
  <c r="H49" i="6"/>
  <c r="E49" i="6"/>
  <c r="T48" i="6"/>
  <c r="H48" i="6"/>
  <c r="E48" i="6"/>
  <c r="T47" i="6"/>
  <c r="H47" i="6"/>
  <c r="E47" i="6"/>
  <c r="T46" i="6"/>
  <c r="H46" i="6"/>
  <c r="E46" i="6"/>
  <c r="AI42" i="6"/>
  <c r="AI41" i="6"/>
  <c r="AI40" i="6"/>
  <c r="AI39" i="6"/>
  <c r="AI38" i="6"/>
  <c r="AI37" i="6"/>
  <c r="AI36" i="6"/>
  <c r="AI35" i="6"/>
  <c r="AI34" i="6"/>
  <c r="AI33" i="6"/>
  <c r="AO13" i="6"/>
  <c r="AO12" i="6"/>
  <c r="AO13" i="5"/>
  <c r="AO12" i="5"/>
  <c r="AO10" i="5"/>
  <c r="AO9" i="5"/>
  <c r="T54" i="4"/>
  <c r="H54" i="4"/>
  <c r="E54" i="4"/>
  <c r="T53" i="4"/>
  <c r="H53" i="4"/>
  <c r="E53" i="4"/>
  <c r="T52" i="4"/>
  <c r="H52" i="4"/>
  <c r="E52" i="4"/>
  <c r="T51" i="4"/>
  <c r="H51" i="4"/>
  <c r="E51" i="4"/>
  <c r="T50" i="4"/>
  <c r="H50" i="4"/>
  <c r="E50" i="4"/>
  <c r="T49" i="4"/>
  <c r="H49" i="4"/>
  <c r="E49" i="4"/>
  <c r="T48" i="4"/>
  <c r="H48" i="4"/>
  <c r="E48" i="4"/>
  <c r="T47" i="4"/>
  <c r="H47" i="4"/>
  <c r="E47" i="4"/>
  <c r="T46" i="4"/>
  <c r="H46" i="4"/>
  <c r="E46" i="4"/>
  <c r="T45" i="4"/>
  <c r="H45" i="4"/>
  <c r="E45" i="4"/>
  <c r="AI41" i="4"/>
  <c r="AI40" i="4"/>
  <c r="AI39" i="4"/>
  <c r="AI38" i="4"/>
  <c r="AI37" i="4"/>
  <c r="AI36" i="4"/>
  <c r="AI35" i="4"/>
  <c r="AI34" i="4"/>
  <c r="AI33" i="4"/>
  <c r="AI32" i="4"/>
  <c r="AO12" i="4"/>
  <c r="AO1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kajiwara_tetsuya</author>
    <author>Murakami Ryo</author>
  </authors>
  <commentList>
    <comment ref="D8" authorId="0" shapeId="0" xr:uid="{00000000-0006-0000-0100-000001000000}">
      <text>
        <r>
          <rPr>
            <b/>
            <sz val="9"/>
            <color indexed="81"/>
            <rFont val="ＭＳ Ｐゴシック"/>
            <family val="3"/>
            <charset val="128"/>
          </rPr>
          <t>”-”
にすると何も表示されません</t>
        </r>
      </text>
    </comment>
    <comment ref="D14" authorId="1" shapeId="0" xr:uid="{00000000-0006-0000-0100-000002000000}">
      <text>
        <r>
          <rPr>
            <b/>
            <sz val="10"/>
            <color indexed="81"/>
            <rFont val="ＭＳ Ｐゴシック"/>
            <family val="3"/>
            <charset val="128"/>
          </rPr>
          <t>お客様名は記載場所を
数式で記入してください。</t>
        </r>
      </text>
    </comment>
    <comment ref="D15" authorId="1" shapeId="0" xr:uid="{00000000-0006-0000-0100-000003000000}">
      <text>
        <r>
          <rPr>
            <b/>
            <sz val="10"/>
            <color indexed="81"/>
            <rFont val="ＭＳ Ｐゴシック"/>
            <family val="3"/>
            <charset val="128"/>
          </rPr>
          <t>【入力制限】
　・ｘｘｘ
　・ｘｘｘ</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Terai Yuka</author>
    <author>Watanabe, Mayo/渡邊 真代</author>
  </authors>
  <commentList>
    <comment ref="F9" authorId="0" shapeId="0" xr:uid="{94E2802A-047A-4E53-8554-26C7365AFBE4}">
      <text>
        <r>
          <rPr>
            <b/>
            <sz val="10"/>
            <color indexed="62"/>
            <rFont val="Meiryo UI"/>
            <family val="3"/>
            <charset val="128"/>
          </rPr>
          <t>◆西暦で記入願います。
　例：2020/1/1
　※「2020年1月1日」と表示されます。</t>
        </r>
      </text>
    </comment>
    <comment ref="P13" authorId="0" shapeId="0" xr:uid="{D097F857-926F-43DA-BF30-AE80A6333CFA}">
      <text>
        <r>
          <rPr>
            <b/>
            <sz val="10"/>
            <color indexed="62"/>
            <rFont val="Meiryo UI"/>
            <family val="3"/>
            <charset val="128"/>
          </rPr>
          <t>◆お申込いただくサービス(②)について選択してください。
　新規：②を新しくご契約いただく場合
　変更：②を既にご契約いただいており、内容変更をご希望される場合
　解約：②を既にご契約いただいており、解約をご希望される場合
 ※サービスによっては詳細を 「サービス個別申込書」 にご記入いただきます。</t>
        </r>
      </text>
    </comment>
    <comment ref="F17" authorId="0" shapeId="0" xr:uid="{DB508EAE-01B5-462E-9194-5FD6C789EA07}">
      <text>
        <r>
          <rPr>
            <b/>
            <sz val="10"/>
            <color indexed="62"/>
            <rFont val="Meiryo UI"/>
            <family val="3"/>
            <charset val="128"/>
          </rPr>
          <t>◆見積書未受領の場合は、ドロップダウンリストから --- を選択してください。</t>
        </r>
      </text>
    </comment>
    <comment ref="C20" authorId="1" shapeId="0" xr:uid="{26162EC2-B535-4473-B711-3197E34FA829}">
      <text>
        <r>
          <rPr>
            <b/>
            <sz val="9"/>
            <color indexed="62"/>
            <rFont val="Meiryo UI"/>
            <family val="3"/>
            <charset val="128"/>
          </rPr>
          <t>　サービスを導入するにあたり会社を代表される方、
　もしくは⑦請求先 ⑧運用連絡先 を兼ねる方</t>
        </r>
      </text>
    </comment>
    <comment ref="AB23" authorId="1" shapeId="0" xr:uid="{4A65D7CB-A8AC-49FA-90E3-3A99C5F9F948}">
      <text>
        <r>
          <rPr>
            <b/>
            <sz val="9"/>
            <color indexed="62"/>
            <rFont val="Meiryo UI"/>
            <family val="3"/>
            <charset val="128"/>
          </rPr>
          <t xml:space="preserve">◆いずれかの方法で押印・記入ください
　押印：申込者名の個人印または会社印（スタンプ印、電子印可）
　署名：申込者の自筆署名
</t>
        </r>
      </text>
    </comment>
    <comment ref="I31" authorId="1" shapeId="0" xr:uid="{12F1FB8C-4416-4260-B0A4-D118311BB46B}">
      <text>
        <r>
          <rPr>
            <b/>
            <sz val="9"/>
            <color indexed="62"/>
            <rFont val="Meiryo UI"/>
            <family val="3"/>
            <charset val="128"/>
          </rPr>
          <t>◆該当契約で登録中の「申込者」と今回の⑥「申込者」が異なっていた場合、
　どちらの情報を優先するか選択ください。
　【変更しない】　現在該当契約で登録中の「申込者」から変更しない
　【変更する】　　今回ご記入いただく⑥「申込者」へ契約登録情報を変更する</t>
        </r>
      </text>
    </comment>
    <comment ref="C70" authorId="1" shapeId="0" xr:uid="{8506C2B8-282F-4933-9431-83D83BAD3F71}">
      <text>
        <r>
          <rPr>
            <b/>
            <sz val="9"/>
            <color indexed="62"/>
            <rFont val="Meiryo UI"/>
            <family val="3"/>
            <charset val="128"/>
          </rPr>
          <t>　請求書の発行方法、支払方法、送付先をご指定ください。</t>
        </r>
      </text>
    </comment>
    <comment ref="AM70" authorId="0" shapeId="0" xr:uid="{F914955B-4624-437D-AC86-018B4AFCACCE}">
      <text>
        <r>
          <rPr>
            <b/>
            <sz val="10"/>
            <color indexed="12"/>
            <rFont val="Meiryo UI"/>
            <family val="3"/>
            <charset val="128"/>
          </rPr>
          <t>★請求先変更をご希望の場合★
  ① 部署名・担当者名・TEL・FAX・Mail変更の場合は
　　　 メール等で受付可能です。
　② ①以外(※)の場合は 「サービス情報変更申込書」が必要となります。
 　　　※ ・会社名・住所の変更を伴う場合
　　　　　 ・お支払方法を変更される場合
　　　　　 ・本申込以外の契約についても変更される場合 等</t>
        </r>
      </text>
    </comment>
    <comment ref="I71" authorId="1" shapeId="0" xr:uid="{145F6CB0-B3A8-4A20-B905-42672E0D5299}">
      <text>
        <r>
          <rPr>
            <b/>
            <sz val="9"/>
            <color indexed="62"/>
            <rFont val="Meiryo UI"/>
            <family val="3"/>
            <charset val="128"/>
          </rPr>
          <t xml:space="preserve">◆いずれかを選択ください
　「当契約番号のみで個別発行」　
　　　今回のお申込み単独で請求書発行をご希望の場合
　「他契約番号に合算して発行」
　　　これまでに契約いただいている他サービスがあり、
　　　今回お申込み契約とまとめて請求書発行をご希望の場合
　　　（弊社発行請求書記載の契約番号を記入ください）
　「その他」
　　　上記に当てはまらない場合（弊社担当までご連絡願います）
</t>
        </r>
      </text>
    </comment>
    <comment ref="I75" authorId="1" shapeId="0" xr:uid="{7F8F2162-48DC-4DF5-81AE-BAD43D01B058}">
      <text>
        <r>
          <rPr>
            <b/>
            <sz val="9"/>
            <color indexed="62"/>
            <rFont val="Meiryo UI"/>
            <family val="3"/>
            <charset val="128"/>
          </rPr>
          <t>◆請求書の送付方法を選択ください
　「原紙郵送」　　請求月の第4営業日以降に順次発送
　「データ送付」　 請求月の第2営業日頃に「C 請求書送付先」でご指定のE-Mailアドレスへ送付
　　※祝日または長期休暇(G/W・年末年始等)により送付時期が変動する場合がございます。</t>
        </r>
      </text>
    </comment>
    <comment ref="L78" authorId="1" shapeId="0" xr:uid="{D1668D68-E55E-43D6-BA6D-4782C3A3C304}">
      <text>
        <r>
          <rPr>
            <b/>
            <sz val="9"/>
            <color indexed="62"/>
            <rFont val="Meiryo UI"/>
            <family val="3"/>
            <charset val="128"/>
          </rPr>
          <t>　毎月23日頃にお客様口座から振替を行います。
　振込手数料は弊社が負担いたします</t>
        </r>
      </text>
    </comment>
    <comment ref="L82" authorId="1" shapeId="0" xr:uid="{E8F3F8ED-7C70-4B4E-9C23-5E12AC356966}">
      <text>
        <r>
          <rPr>
            <b/>
            <sz val="9"/>
            <color indexed="62"/>
            <rFont val="Meiryo UI"/>
            <family val="3"/>
            <charset val="128"/>
          </rPr>
          <t xml:space="preserve">　請求月末までにお客様にてお振込みいただきます
</t>
        </r>
      </text>
    </comment>
    <comment ref="I98" authorId="1" shapeId="0" xr:uid="{33E135C9-56EF-4556-8BF0-CE6CAB3B2A18}">
      <text>
        <r>
          <rPr>
            <b/>
            <sz val="9"/>
            <color indexed="62"/>
            <rFont val="Meiryo UI"/>
            <family val="3"/>
            <charset val="128"/>
          </rPr>
          <t>当契約で登録中の「運用連絡先」と今回の⑧「運用連絡先」が異なっていた場合、_x000D_
どちらの情報を優先するか選択ください｡_x000D_
【変更しない】　現在該当契約で登録中の「運用連絡先」から変更しない_x000D_
【変更する】　　今回ご記入いただく⑧「運用連絡先」へ契約登録情報を変更する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Watanabe, Mayo/渡邊 真代</author>
  </authors>
  <commentList>
    <comment ref="I11" authorId="0" shapeId="0" xr:uid="{C79DCD6B-7CEA-4386-9EA9-76EB24AD400D}">
      <text>
        <r>
          <rPr>
            <b/>
            <sz val="9"/>
            <color indexed="62"/>
            <rFont val="Meiryo UI"/>
            <family val="3"/>
            <charset val="128"/>
          </rPr>
          <t xml:space="preserve">◆いずれかを選択ください
　「一時費用のみで個別発行」
　　　月額費用と一時費用の請求書を分割し発行したい場合
　　　※月額費用の請求先は「【必須】基本情報」シート⑦請求先 に記入ください
　「その他」
　　　その他ご要望を記入ください
</t>
        </r>
      </text>
    </comment>
    <comment ref="I14" authorId="0" shapeId="0" xr:uid="{A640C066-6C8D-41DC-AD07-535A949CABD2}">
      <text>
        <r>
          <rPr>
            <b/>
            <sz val="9"/>
            <color indexed="62"/>
            <rFont val="Meiryo UI"/>
            <family val="3"/>
            <charset val="128"/>
          </rPr>
          <t xml:space="preserve">◆いずれかを選択ください
　「弊社請求書発行」
　　　弊社請求書を発行します
　「弊社請求書発行 + お客様指定帳票」
　　　弊社請求書に加えて、お客様にてご準備した帳票への対応が必要な場合
　「弊社請求書発行不要」
　　　お客様にてご準備した帳票への対応のみ必要な場合
</t>
        </r>
      </text>
    </comment>
    <comment ref="L18" authorId="0" shapeId="0" xr:uid="{6CF44B75-6B26-4ACE-8EB5-F15953496F50}">
      <text>
        <r>
          <rPr>
            <b/>
            <sz val="9"/>
            <color indexed="62"/>
            <rFont val="Meiryo UI"/>
            <family val="3"/>
            <charset val="128"/>
          </rPr>
          <t>　毎月23日頃にお客様口座から振替を行います。
　振込手数料は弊社が負担いたします</t>
        </r>
      </text>
    </comment>
    <comment ref="L22" authorId="0" shapeId="0" xr:uid="{9E17F9CB-B63E-4149-9E5D-20C2607FF028}">
      <text>
        <r>
          <rPr>
            <b/>
            <sz val="9"/>
            <color indexed="62"/>
            <rFont val="Meiryo UI"/>
            <family val="3"/>
            <charset val="128"/>
          </rPr>
          <t xml:space="preserve">　請求月末までにお客様にてお振込みいただきます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tdc</author>
  </authors>
  <commentList>
    <comment ref="E43" authorId="0" shapeId="0" xr:uid="{00000000-0006-0000-0600-000001000000}">
      <text>
        <r>
          <rPr>
            <sz val="9"/>
            <color indexed="81"/>
            <rFont val="ＭＳ Ｐゴシック"/>
            <family val="3"/>
            <charset val="128"/>
          </rPr>
          <t>②-2の情報から自動入力</t>
        </r>
      </text>
    </comment>
    <comment ref="H43" authorId="0" shapeId="0" xr:uid="{00000000-0006-0000-0600-000002000000}">
      <text>
        <r>
          <rPr>
            <sz val="9"/>
            <color indexed="81"/>
            <rFont val="ＭＳ Ｐゴシック"/>
            <family val="3"/>
            <charset val="128"/>
          </rPr>
          <t>②-2の情報から自動入力</t>
        </r>
      </text>
    </comment>
    <comment ref="T44" authorId="0" shapeId="0" xr:uid="{00000000-0006-0000-0600-000003000000}">
      <text>
        <r>
          <rPr>
            <sz val="9"/>
            <color indexed="81"/>
            <rFont val="ＭＳ Ｐゴシック"/>
            <family val="3"/>
            <charset val="128"/>
          </rPr>
          <t>②-2の情報から自動入力</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tdc</author>
  </authors>
  <commentList>
    <comment ref="E44" authorId="0" shapeId="0" xr:uid="{00000000-0006-0000-0800-000001000000}">
      <text>
        <r>
          <rPr>
            <sz val="9"/>
            <color indexed="81"/>
            <rFont val="ＭＳ Ｐゴシック"/>
            <family val="3"/>
            <charset val="128"/>
          </rPr>
          <t>②-2の情報から自動入力</t>
        </r>
      </text>
    </comment>
    <comment ref="H44" authorId="0" shapeId="0" xr:uid="{00000000-0006-0000-0800-000002000000}">
      <text>
        <r>
          <rPr>
            <sz val="9"/>
            <color indexed="81"/>
            <rFont val="ＭＳ Ｐゴシック"/>
            <family val="3"/>
            <charset val="128"/>
          </rPr>
          <t>②-2の情報から自動入力</t>
        </r>
      </text>
    </comment>
    <comment ref="T45" authorId="0" shapeId="0" xr:uid="{00000000-0006-0000-0800-000003000000}">
      <text>
        <r>
          <rPr>
            <sz val="9"/>
            <color indexed="81"/>
            <rFont val="ＭＳ Ｐゴシック"/>
            <family val="3"/>
            <charset val="128"/>
          </rPr>
          <t>②-2の情報から自動入力</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Terai Yuka</author>
    <author>Watanabe, Mayo/渡邊 真代</author>
  </authors>
  <commentList>
    <comment ref="F9" authorId="0" shapeId="0" xr:uid="{EE74EA6E-0FFC-4560-B69A-7C875CDE5DBC}">
      <text>
        <r>
          <rPr>
            <b/>
            <sz val="10"/>
            <color indexed="62"/>
            <rFont val="Meiryo UI"/>
            <family val="3"/>
            <charset val="128"/>
          </rPr>
          <t>◆西暦で記入願います。
　例：2020/1/1
　※「2020年1月1日」と表示されます。</t>
        </r>
      </text>
    </comment>
    <comment ref="P13" authorId="0" shapeId="0" xr:uid="{198D1CFB-0446-49A3-8CF6-2EA6D2AF4A3F}">
      <text>
        <r>
          <rPr>
            <b/>
            <sz val="10"/>
            <color indexed="62"/>
            <rFont val="Meiryo UI"/>
            <family val="3"/>
            <charset val="128"/>
          </rPr>
          <t>◆お申込いただくサービス(②)について選択してください。
　新規：②を新しくご契約いただく場合
　変更：②を既にご契約いただいており、内容変更をご希望される場合
　解約：②を既にご契約いただいており、解約をご希望される場合
 ※サービスによっては詳細を 「サービス個別申込書」 にご記入いただきます。</t>
        </r>
      </text>
    </comment>
    <comment ref="F17" authorId="0" shapeId="0" xr:uid="{19BE92CA-0439-4E26-BB8A-E83F6856FD32}">
      <text>
        <r>
          <rPr>
            <b/>
            <sz val="10"/>
            <color indexed="62"/>
            <rFont val="Meiryo UI"/>
            <family val="3"/>
            <charset val="128"/>
          </rPr>
          <t>◆見積書未受領の場合は、ドロップダウンリストから --- を選択してください。</t>
        </r>
      </text>
    </comment>
    <comment ref="C20" authorId="1" shapeId="0" xr:uid="{58DBB191-30A7-40A6-A9E0-46C4E0160D1D}">
      <text>
        <r>
          <rPr>
            <b/>
            <sz val="9"/>
            <color indexed="62"/>
            <rFont val="Meiryo UI"/>
            <family val="3"/>
            <charset val="128"/>
          </rPr>
          <t>　サービスを導入するにあたり会社を代表される方、
　もしくは⑦請求先 ⑧運用連絡先 を兼ねる方</t>
        </r>
      </text>
    </comment>
    <comment ref="AB23" authorId="1" shapeId="0" xr:uid="{E8858E38-9942-4022-BB6F-FDB8C57A68F0}">
      <text>
        <r>
          <rPr>
            <b/>
            <sz val="9"/>
            <color indexed="62"/>
            <rFont val="Meiryo UI"/>
            <family val="3"/>
            <charset val="128"/>
          </rPr>
          <t xml:space="preserve">◆いずれかの方法で押印・記入ください
　押印：申込者名の個人印または会社印（スタンプ印、電子印可）
　署名：申込者の自筆署名
</t>
        </r>
      </text>
    </comment>
    <comment ref="I31" authorId="1" shapeId="0" xr:uid="{6B504CB0-B23E-4D0D-87C0-4556914A3DD9}">
      <text>
        <r>
          <rPr>
            <b/>
            <sz val="9"/>
            <color indexed="62"/>
            <rFont val="Meiryo UI"/>
            <family val="3"/>
            <charset val="128"/>
          </rPr>
          <t>◆該当契約で登録中の「申込者」と今回の⑥「申込者」が異なっていた場合、
　どちらの情報を優先するか選択ください。
　【変更しない】　現在該当契約で登録中の「申込者」から変更しない
　【変更する】　　今回ご記入いただく⑥「申込者」へ契約登録情報を変更する</t>
        </r>
      </text>
    </comment>
    <comment ref="C70" authorId="1" shapeId="0" xr:uid="{785D0F40-3650-462A-8537-6C6D2C4C0D04}">
      <text>
        <r>
          <rPr>
            <b/>
            <sz val="9"/>
            <color indexed="62"/>
            <rFont val="Meiryo UI"/>
            <family val="3"/>
            <charset val="128"/>
          </rPr>
          <t>　請求書の発行方法、支払方法、送付先をご指定ください。</t>
        </r>
      </text>
    </comment>
    <comment ref="AM70" authorId="0" shapeId="0" xr:uid="{CEE4695B-308C-45C2-BC25-ABF7D4186C0B}">
      <text>
        <r>
          <rPr>
            <b/>
            <sz val="10"/>
            <color indexed="12"/>
            <rFont val="Meiryo UI"/>
            <family val="3"/>
            <charset val="128"/>
          </rPr>
          <t>★請求先変更をご希望の場合★
  ① 部署名・担当者名・TEL・FAX・Mail変更の場合は
　　　 メール等で受付可能です。
　② ①以外(※)の場合は 「サービス情報変更申込書」が必要となります。
 　　　※ ・会社名・住所の変更を伴う場合
　　　　　 ・お支払方法を変更される場合
　　　　　 ・本申込以外の契約についても変更される場合 等</t>
        </r>
      </text>
    </comment>
    <comment ref="I71" authorId="1" shapeId="0" xr:uid="{450B4051-F3FB-4ED7-9DBF-8431C07666E3}">
      <text>
        <r>
          <rPr>
            <b/>
            <sz val="9"/>
            <color indexed="62"/>
            <rFont val="Meiryo UI"/>
            <family val="3"/>
            <charset val="128"/>
          </rPr>
          <t xml:space="preserve">◆いずれかを選択ください
　「当契約番号のみで個別発行」　
　　　今回のお申込み単独で請求書発行をご希望の場合
　「他契約番号に合算して発行」
　　　これまでに契約いただいている他サービスがあり、
　　　今回お申込み契約とまとめて請求書発行をご希望の場合
　　　（弊社発行請求書記載の契約番号を記入ください）
　「その他」
　　　上記に当てはまらない場合（弊社担当までご連絡願います）
</t>
        </r>
      </text>
    </comment>
    <comment ref="I75" authorId="1" shapeId="0" xr:uid="{749EB634-1341-4E87-BB06-2876D3C16541}">
      <text>
        <r>
          <rPr>
            <b/>
            <sz val="9"/>
            <color indexed="62"/>
            <rFont val="Meiryo UI"/>
            <family val="3"/>
            <charset val="128"/>
          </rPr>
          <t>◆請求書の送付方法を選択ください
　「原紙郵送」　　請求月の第4営業日以降に順次発送
　「データ送付」　 請求月の第2営業日頃に「C 請求書送付先」でご指定のE-Mailアドレスへ送付
　　※祝日または長期休暇(G/W・年末年始等)により送付時期が変動する場合がございます。</t>
        </r>
      </text>
    </comment>
    <comment ref="L78" authorId="1" shapeId="0" xr:uid="{8A9A3F97-B278-4CF8-A991-C7ADFAF8EDAD}">
      <text>
        <r>
          <rPr>
            <b/>
            <sz val="9"/>
            <color indexed="62"/>
            <rFont val="Meiryo UI"/>
            <family val="3"/>
            <charset val="128"/>
          </rPr>
          <t>　毎月23日頃にお客様口座から振替を行います。
　振込手数料は弊社が負担いたします</t>
        </r>
      </text>
    </comment>
    <comment ref="L82" authorId="1" shapeId="0" xr:uid="{D28280E8-016D-4740-9E17-6E61A0AEBDE7}">
      <text>
        <r>
          <rPr>
            <b/>
            <sz val="9"/>
            <color indexed="62"/>
            <rFont val="Meiryo UI"/>
            <family val="3"/>
            <charset val="128"/>
          </rPr>
          <t xml:space="preserve">　請求月末までにお客様にてお振込みいただきます
</t>
        </r>
      </text>
    </comment>
    <comment ref="I98" authorId="1" shapeId="0" xr:uid="{1C5309E9-7CA1-4619-B3E9-BBEA18E3DD24}">
      <text>
        <r>
          <rPr>
            <b/>
            <sz val="9"/>
            <color indexed="62"/>
            <rFont val="Meiryo UI"/>
            <family val="3"/>
            <charset val="128"/>
          </rPr>
          <t>◆該当契約で登録中の「運用連絡先」と今回の⑥「運用連絡先」が異なっていた場合、
　どちらの情報を優先するか選択ください。
　【変更しない】　現在該当契約で登録中の「運用連絡先」から変更しない
　【変更する】　　今回ご記入いただく⑧「運用連絡先」へ契約登録情報を変更する</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Watanabe, Mayo/渡邊 真代</author>
  </authors>
  <commentList>
    <comment ref="I11" authorId="0" shapeId="0" xr:uid="{D3E21494-6640-4EC1-B4AB-40D9EC842140}">
      <text>
        <r>
          <rPr>
            <b/>
            <sz val="9"/>
            <color indexed="62"/>
            <rFont val="Meiryo UI"/>
            <family val="3"/>
            <charset val="128"/>
          </rPr>
          <t xml:space="preserve">◆いずれかを選択ください
　「一時費用のみで個別発行」
　　　月額費用と一時費用の請求書を分割し発行したい場合
　　　※月額費用の請求先は「【必須】基本情報」シート⑦請求先 に記入ください
　「その他」
　　　その他ご要望を記入ください
</t>
        </r>
      </text>
    </comment>
    <comment ref="I14" authorId="0" shapeId="0" xr:uid="{08D83951-B99A-4258-A84E-49EFF96C0CE7}">
      <text>
        <r>
          <rPr>
            <b/>
            <sz val="9"/>
            <color indexed="62"/>
            <rFont val="Meiryo UI"/>
            <family val="3"/>
            <charset val="128"/>
          </rPr>
          <t xml:space="preserve">◆いずれかを選択ください
　「弊社請求書発行」
　　　弊社請求書を発行します
　「弊社請求書発行 + お客様指定帳票」
　　　弊社請求書に加えて、お客様にてご準備した帳票への対応が必要な場合
　「弊社請求書発行不要」
　　　お客様にてご準備した帳票への対応のみ必要な場合
</t>
        </r>
      </text>
    </comment>
    <comment ref="L18" authorId="0" shapeId="0" xr:uid="{48F51088-544E-4212-BBFA-0F1815E8D6CF}">
      <text>
        <r>
          <rPr>
            <b/>
            <sz val="9"/>
            <color indexed="62"/>
            <rFont val="Meiryo UI"/>
            <family val="3"/>
            <charset val="128"/>
          </rPr>
          <t>　毎月23日頃にお客様口座から振替を行います。
　振込手数料は弊社が負担いたします</t>
        </r>
      </text>
    </comment>
    <comment ref="L22" authorId="0" shapeId="0" xr:uid="{4ABBF8E6-31C3-4FC4-A4ED-408433BB0965}">
      <text>
        <r>
          <rPr>
            <b/>
            <sz val="9"/>
            <color indexed="62"/>
            <rFont val="Meiryo UI"/>
            <family val="3"/>
            <charset val="128"/>
          </rPr>
          <t xml:space="preserve">　請求月末までにお客様にてお振込みいただきます
</t>
        </r>
      </text>
    </comment>
  </commentList>
</comments>
</file>

<file path=xl/sharedStrings.xml><?xml version="1.0" encoding="utf-8"?>
<sst xmlns="http://schemas.openxmlformats.org/spreadsheetml/2006/main" count="3868" uniqueCount="691">
  <si>
    <t>UnitBase 受付受付DB登録用</t>
    <rPh sb="9" eb="11">
      <t>ウケツケ</t>
    </rPh>
    <rPh sb="11" eb="13">
      <t>ウケツケ</t>
    </rPh>
    <rPh sb="15" eb="17">
      <t>トウロク</t>
    </rPh>
    <rPh sb="17" eb="18">
      <t>ヨウ</t>
    </rPh>
    <phoneticPr fontId="4"/>
  </si>
  <si>
    <t>項目名</t>
    <rPh sb="0" eb="2">
      <t>コウモク</t>
    </rPh>
    <rPh sb="2" eb="3">
      <t>メイ</t>
    </rPh>
    <phoneticPr fontId="4"/>
  </si>
  <si>
    <t>内容リンク</t>
    <rPh sb="0" eb="2">
      <t>ナイヨウ</t>
    </rPh>
    <phoneticPr fontId="4"/>
  </si>
  <si>
    <t>申込区分</t>
    <phoneticPr fontId="4"/>
  </si>
  <si>
    <t>契約番号</t>
    <phoneticPr fontId="10"/>
  </si>
  <si>
    <t>お客様名</t>
    <rPh sb="1" eb="3">
      <t>キャクサマ</t>
    </rPh>
    <rPh sb="3" eb="4">
      <t>メイ</t>
    </rPh>
    <phoneticPr fontId="10"/>
  </si>
  <si>
    <t>申込区分(Office365接続)</t>
    <rPh sb="0" eb="2">
      <t>モウシコミ</t>
    </rPh>
    <rPh sb="2" eb="4">
      <t>クブン</t>
    </rPh>
    <rPh sb="14" eb="16">
      <t>セツゾク</t>
    </rPh>
    <phoneticPr fontId="10"/>
  </si>
  <si>
    <t>案件名(O365)</t>
    <rPh sb="0" eb="2">
      <t>アンケン</t>
    </rPh>
    <rPh sb="2" eb="3">
      <t>メイ</t>
    </rPh>
    <phoneticPr fontId="10"/>
  </si>
  <si>
    <t>回線速度_新規・現状(O365)</t>
    <rPh sb="0" eb="2">
      <t>カイセン</t>
    </rPh>
    <rPh sb="2" eb="4">
      <t>ソクド</t>
    </rPh>
    <rPh sb="5" eb="7">
      <t>シンキ</t>
    </rPh>
    <rPh sb="8" eb="10">
      <t>ゲンジョウ</t>
    </rPh>
    <phoneticPr fontId="4"/>
  </si>
  <si>
    <t>回線速度_変更後(O365)</t>
    <rPh sb="0" eb="2">
      <t>カイセン</t>
    </rPh>
    <rPh sb="2" eb="4">
      <t>ソクド</t>
    </rPh>
    <rPh sb="5" eb="7">
      <t>ヘンコウ</t>
    </rPh>
    <rPh sb="7" eb="8">
      <t>ゴ</t>
    </rPh>
    <phoneticPr fontId="4"/>
  </si>
  <si>
    <t>既存NW契約契約番号(O365)</t>
    <rPh sb="0" eb="2">
      <t>キゾン</t>
    </rPh>
    <rPh sb="4" eb="6">
      <t>ケイヤク</t>
    </rPh>
    <rPh sb="6" eb="8">
      <t>ケイヤク</t>
    </rPh>
    <rPh sb="8" eb="10">
      <t>バンゴウ</t>
    </rPh>
    <phoneticPr fontId="10"/>
  </si>
  <si>
    <t>割当構成図管理No(O365)</t>
    <phoneticPr fontId="4"/>
  </si>
  <si>
    <t>アドレス変換オプション_1対多(O365)</t>
    <phoneticPr fontId="4"/>
  </si>
  <si>
    <t>アドレス変換オプション_1対1(O365)</t>
    <phoneticPr fontId="4"/>
  </si>
  <si>
    <t>クラウド接続フィルター設定オプション(O365)</t>
    <phoneticPr fontId="4"/>
  </si>
  <si>
    <t>VLAN別帯域確保設定オプション(O365)</t>
    <phoneticPr fontId="4"/>
  </si>
  <si>
    <t>サービス反映希望日(O365)</t>
    <phoneticPr fontId="10"/>
  </si>
  <si>
    <t>申込区分(Azureプライベート接続)</t>
    <rPh sb="0" eb="2">
      <t>モウシコミ</t>
    </rPh>
    <rPh sb="2" eb="4">
      <t>クブン</t>
    </rPh>
    <phoneticPr fontId="10"/>
  </si>
  <si>
    <t>案件名(Azureプライベート)</t>
    <rPh sb="0" eb="2">
      <t>アンケン</t>
    </rPh>
    <rPh sb="2" eb="3">
      <t>メイ</t>
    </rPh>
    <phoneticPr fontId="10"/>
  </si>
  <si>
    <t>回線速度_新規・現状(Azureプライベート)</t>
    <rPh sb="0" eb="2">
      <t>カイセン</t>
    </rPh>
    <rPh sb="2" eb="4">
      <t>ソクド</t>
    </rPh>
    <rPh sb="5" eb="7">
      <t>シンキ</t>
    </rPh>
    <rPh sb="8" eb="10">
      <t>ゲンジョウ</t>
    </rPh>
    <phoneticPr fontId="4"/>
  </si>
  <si>
    <t>回線速度_変更後(Azureプライベート)</t>
    <rPh sb="0" eb="2">
      <t>カイセン</t>
    </rPh>
    <rPh sb="2" eb="4">
      <t>ソクド</t>
    </rPh>
    <rPh sb="5" eb="7">
      <t>ヘンコウ</t>
    </rPh>
    <rPh sb="7" eb="8">
      <t>ゴ</t>
    </rPh>
    <phoneticPr fontId="4"/>
  </si>
  <si>
    <t>既存NW契約契約番号(Azureプライベート)</t>
    <rPh sb="0" eb="2">
      <t>キゾン</t>
    </rPh>
    <rPh sb="4" eb="6">
      <t>ケイヤク</t>
    </rPh>
    <rPh sb="6" eb="8">
      <t>ケイヤク</t>
    </rPh>
    <rPh sb="8" eb="10">
      <t>バンゴウ</t>
    </rPh>
    <phoneticPr fontId="10"/>
  </si>
  <si>
    <t>割当構成図管理No(Azureプライベート)</t>
    <phoneticPr fontId="4"/>
  </si>
  <si>
    <t>アドレス変換オプション_1対多(Azureプライベート)</t>
    <phoneticPr fontId="4"/>
  </si>
  <si>
    <t>※仕様追加検討中</t>
    <rPh sb="1" eb="3">
      <t>シヨウ</t>
    </rPh>
    <rPh sb="3" eb="5">
      <t>ツイカ</t>
    </rPh>
    <rPh sb="5" eb="7">
      <t>ケントウ</t>
    </rPh>
    <rPh sb="7" eb="8">
      <t>チュウ</t>
    </rPh>
    <phoneticPr fontId="4"/>
  </si>
  <si>
    <t>アドレス変換オプション_1対1(Azureプライベート)</t>
    <phoneticPr fontId="4"/>
  </si>
  <si>
    <t>クラウド接続フィルター設定オプション(Azureプライベート)</t>
    <phoneticPr fontId="4"/>
  </si>
  <si>
    <t>VLAN別帯域確保設定オプション(Azureプライベート)</t>
    <phoneticPr fontId="4"/>
  </si>
  <si>
    <t>サービス反映希望日(Azureプライベート)</t>
    <phoneticPr fontId="10"/>
  </si>
  <si>
    <t>申込区分(Azureパブリック接続)</t>
    <rPh sb="0" eb="2">
      <t>モウシコミ</t>
    </rPh>
    <rPh sb="2" eb="4">
      <t>クブン</t>
    </rPh>
    <rPh sb="15" eb="17">
      <t>セツゾク</t>
    </rPh>
    <phoneticPr fontId="10"/>
  </si>
  <si>
    <t>案件名(Azureパブリック)</t>
    <rPh sb="0" eb="2">
      <t>アンケン</t>
    </rPh>
    <rPh sb="2" eb="3">
      <t>メイ</t>
    </rPh>
    <phoneticPr fontId="10"/>
  </si>
  <si>
    <t>回線速度_新規・現状(Azureパブリック)</t>
    <rPh sb="0" eb="2">
      <t>カイセン</t>
    </rPh>
    <rPh sb="2" eb="4">
      <t>ソクド</t>
    </rPh>
    <rPh sb="5" eb="7">
      <t>シンキ</t>
    </rPh>
    <rPh sb="8" eb="10">
      <t>ゲンジョウ</t>
    </rPh>
    <phoneticPr fontId="4"/>
  </si>
  <si>
    <t>回線速度_変更後(Azureパブリック)</t>
    <rPh sb="0" eb="2">
      <t>カイセン</t>
    </rPh>
    <rPh sb="2" eb="4">
      <t>ソクド</t>
    </rPh>
    <rPh sb="5" eb="7">
      <t>ヘンコウ</t>
    </rPh>
    <rPh sb="7" eb="8">
      <t>ゴ</t>
    </rPh>
    <phoneticPr fontId="4"/>
  </si>
  <si>
    <t>既存NW契約契約番号(Azureパブリック)</t>
    <rPh sb="0" eb="2">
      <t>キゾン</t>
    </rPh>
    <rPh sb="4" eb="6">
      <t>ケイヤク</t>
    </rPh>
    <rPh sb="6" eb="8">
      <t>ケイヤク</t>
    </rPh>
    <rPh sb="8" eb="10">
      <t>バンゴウ</t>
    </rPh>
    <phoneticPr fontId="10"/>
  </si>
  <si>
    <t>割当構成図管理No(Azureパブリック)</t>
    <phoneticPr fontId="4"/>
  </si>
  <si>
    <t>アドレス変換オプション_1対多(Azureパブリック)</t>
    <phoneticPr fontId="4"/>
  </si>
  <si>
    <t>アドレス変換オプション_1対1(Azureパブリック)</t>
    <phoneticPr fontId="4"/>
  </si>
  <si>
    <t>クラウド接続フィルター設定オプション(Azureパブリック)</t>
    <phoneticPr fontId="4"/>
  </si>
  <si>
    <t>VLAN別帯域確保設定オプション(Azureパブリック)</t>
    <phoneticPr fontId="4"/>
  </si>
  <si>
    <t>サービス反映希望日(Azureパブリック)</t>
    <phoneticPr fontId="10"/>
  </si>
  <si>
    <t>申込区分(AWSプライベート接続)</t>
    <rPh sb="0" eb="2">
      <t>モウシコミ</t>
    </rPh>
    <rPh sb="2" eb="4">
      <t>クブン</t>
    </rPh>
    <rPh sb="14" eb="16">
      <t>セツゾク</t>
    </rPh>
    <phoneticPr fontId="10"/>
  </si>
  <si>
    <t>案件名(AWSプライベート)</t>
    <rPh sb="0" eb="2">
      <t>アンケン</t>
    </rPh>
    <rPh sb="2" eb="3">
      <t>メイ</t>
    </rPh>
    <phoneticPr fontId="10"/>
  </si>
  <si>
    <t>回線速度_新規・現状(AWSプライベート)</t>
    <rPh sb="0" eb="2">
      <t>カイセン</t>
    </rPh>
    <rPh sb="2" eb="4">
      <t>ソクド</t>
    </rPh>
    <rPh sb="5" eb="7">
      <t>シンキ</t>
    </rPh>
    <rPh sb="8" eb="10">
      <t>ゲンジョウ</t>
    </rPh>
    <phoneticPr fontId="4"/>
  </si>
  <si>
    <t>回線速度_変更後(AWSプライベート)</t>
    <rPh sb="0" eb="2">
      <t>カイセン</t>
    </rPh>
    <rPh sb="2" eb="4">
      <t>ソクド</t>
    </rPh>
    <rPh sb="5" eb="7">
      <t>ヘンコウ</t>
    </rPh>
    <rPh sb="7" eb="8">
      <t>ゴ</t>
    </rPh>
    <phoneticPr fontId="4"/>
  </si>
  <si>
    <t>既存NW契約契約番号(AWSプライベート)</t>
    <rPh sb="0" eb="2">
      <t>キゾン</t>
    </rPh>
    <rPh sb="4" eb="6">
      <t>ケイヤク</t>
    </rPh>
    <rPh sb="6" eb="8">
      <t>ケイヤク</t>
    </rPh>
    <rPh sb="8" eb="10">
      <t>バンゴウ</t>
    </rPh>
    <phoneticPr fontId="10"/>
  </si>
  <si>
    <t>割当構成図管理No(AWSプライベート)</t>
    <phoneticPr fontId="4"/>
  </si>
  <si>
    <t>アドレス変換オプション_1対多(AWSプライベート)</t>
    <phoneticPr fontId="4"/>
  </si>
  <si>
    <t>アドレス変換オプション_1対1(AWSプライベート)</t>
    <phoneticPr fontId="4"/>
  </si>
  <si>
    <t>クラウド接続フィルター設定オプション(AWSプライベート)</t>
    <phoneticPr fontId="4"/>
  </si>
  <si>
    <t>VLAN別帯域確保設定オプション(AWSプライベート)</t>
    <phoneticPr fontId="4"/>
  </si>
  <si>
    <t>サービス反映希望日(AWSプライベート)</t>
    <phoneticPr fontId="10"/>
  </si>
  <si>
    <t>申込区分(AWSパブリック接続)</t>
    <rPh sb="0" eb="2">
      <t>モウシコミ</t>
    </rPh>
    <rPh sb="2" eb="4">
      <t>クブン</t>
    </rPh>
    <phoneticPr fontId="10"/>
  </si>
  <si>
    <t>案件名(AWSパブリック)</t>
    <rPh sb="0" eb="2">
      <t>アンケン</t>
    </rPh>
    <rPh sb="2" eb="3">
      <t>メイ</t>
    </rPh>
    <phoneticPr fontId="10"/>
  </si>
  <si>
    <t>回線速度_新規・現状(AWSパブリック)</t>
    <rPh sb="0" eb="2">
      <t>カイセン</t>
    </rPh>
    <rPh sb="2" eb="4">
      <t>ソクド</t>
    </rPh>
    <rPh sb="5" eb="7">
      <t>シンキ</t>
    </rPh>
    <rPh sb="8" eb="10">
      <t>ゲンジョウ</t>
    </rPh>
    <phoneticPr fontId="4"/>
  </si>
  <si>
    <t>回線速度_変更後(AWSパブリック)</t>
    <rPh sb="0" eb="2">
      <t>カイセン</t>
    </rPh>
    <rPh sb="2" eb="4">
      <t>ソクド</t>
    </rPh>
    <rPh sb="5" eb="7">
      <t>ヘンコウ</t>
    </rPh>
    <rPh sb="7" eb="8">
      <t>ゴ</t>
    </rPh>
    <phoneticPr fontId="4"/>
  </si>
  <si>
    <t>既存NW契約契約番号(AWSパブリック)</t>
    <rPh sb="0" eb="2">
      <t>キゾン</t>
    </rPh>
    <rPh sb="4" eb="6">
      <t>ケイヤク</t>
    </rPh>
    <rPh sb="6" eb="8">
      <t>ケイヤク</t>
    </rPh>
    <rPh sb="8" eb="10">
      <t>バンゴウ</t>
    </rPh>
    <phoneticPr fontId="10"/>
  </si>
  <si>
    <t>割当構成図管理No(AWSパブリック)</t>
    <phoneticPr fontId="4"/>
  </si>
  <si>
    <t>アドレス変換オプション_1対多(AWSパブリック)</t>
    <phoneticPr fontId="4"/>
  </si>
  <si>
    <t>アドレス変換オプション_1対1(AWSパブリック)</t>
    <phoneticPr fontId="4"/>
  </si>
  <si>
    <t>クラウド接続フィルター設定オプション(AWSパブリック)</t>
    <phoneticPr fontId="4"/>
  </si>
  <si>
    <t>VLAN別帯域確保設定オプション(AWSパブリック)</t>
    <phoneticPr fontId="4"/>
  </si>
  <si>
    <t>サービス反映希望日(AWSパブリック)</t>
    <phoneticPr fontId="10"/>
  </si>
  <si>
    <t>UnintBase　メール送信マクロ　設定シート</t>
    <rPh sb="13" eb="15">
      <t>ソウシン</t>
    </rPh>
    <rPh sb="19" eb="21">
      <t>セッテイ</t>
    </rPh>
    <phoneticPr fontId="10"/>
  </si>
  <si>
    <t>※行または列の挿入/削除、シート名の変更は禁止</t>
    <rPh sb="1" eb="2">
      <t>ギョウ</t>
    </rPh>
    <rPh sb="5" eb="6">
      <t>レツ</t>
    </rPh>
    <rPh sb="7" eb="9">
      <t>ソウニュウ</t>
    </rPh>
    <rPh sb="10" eb="12">
      <t>サクジョ</t>
    </rPh>
    <rPh sb="16" eb="17">
      <t>メイ</t>
    </rPh>
    <rPh sb="18" eb="20">
      <t>ヘンコウ</t>
    </rPh>
    <rPh sb="21" eb="23">
      <t>キンシ</t>
    </rPh>
    <phoneticPr fontId="10"/>
  </si>
  <si>
    <t>マクロの修正なしで変更可能</t>
    <rPh sb="4" eb="6">
      <t>シュウセイ</t>
    </rPh>
    <rPh sb="9" eb="11">
      <t>ヘンコウ</t>
    </rPh>
    <rPh sb="11" eb="13">
      <t>カノウ</t>
    </rPh>
    <phoneticPr fontId="10"/>
  </si>
  <si>
    <t>変更する場合はマクロの修正が必要</t>
    <rPh sb="0" eb="2">
      <t>ヘンコウ</t>
    </rPh>
    <rPh sb="4" eb="6">
      <t>バアイ</t>
    </rPh>
    <rPh sb="11" eb="13">
      <t>シュウセイ</t>
    </rPh>
    <rPh sb="14" eb="16">
      <t>ヒツヨウ</t>
    </rPh>
    <phoneticPr fontId="10"/>
  </si>
  <si>
    <t>■ポップアップメッセージ設定</t>
    <rPh sb="12" eb="14">
      <t>セッテイ</t>
    </rPh>
    <phoneticPr fontId="10"/>
  </si>
  <si>
    <t>メール送信ボタンを押したときのメッセージ</t>
    <rPh sb="3" eb="5">
      <t>ソウシン</t>
    </rPh>
    <rPh sb="9" eb="10">
      <t>オ</t>
    </rPh>
    <phoneticPr fontId="10"/>
  </si>
  <si>
    <t>メール送信しますか
保存後、サービス登録担当宛へ送付します。</t>
    <phoneticPr fontId="10"/>
  </si>
  <si>
    <t>上記で「はい」を押したときのメッセージ</t>
    <rPh sb="0" eb="2">
      <t>ジョウキ</t>
    </rPh>
    <rPh sb="8" eb="9">
      <t>オ</t>
    </rPh>
    <phoneticPr fontId="10"/>
  </si>
  <si>
    <t>-</t>
    <phoneticPr fontId="10"/>
  </si>
  <si>
    <t>上記で「いいえ」を押したときのメッセージ</t>
    <rPh sb="0" eb="2">
      <t>ジョウキ</t>
    </rPh>
    <rPh sb="9" eb="10">
      <t>オ</t>
    </rPh>
    <phoneticPr fontId="10"/>
  </si>
  <si>
    <t>中止します</t>
    <phoneticPr fontId="10"/>
  </si>
  <si>
    <t>■メール設定</t>
    <rPh sb="4" eb="6">
      <t>セッテイ</t>
    </rPh>
    <phoneticPr fontId="10"/>
  </si>
  <si>
    <t>データベースID</t>
    <phoneticPr fontId="10"/>
  </si>
  <si>
    <t>サービス名</t>
    <rPh sb="4" eb="5">
      <t>メイ</t>
    </rPh>
    <phoneticPr fontId="10"/>
  </si>
  <si>
    <t>D.e-CloudDirect</t>
    <phoneticPr fontId="10"/>
  </si>
  <si>
    <t>ファイル名の固定値部分</t>
    <rPh sb="4" eb="5">
      <t>メイ</t>
    </rPh>
    <rPh sb="6" eb="8">
      <t>コテイ</t>
    </rPh>
    <rPh sb="8" eb="9">
      <t>チ</t>
    </rPh>
    <rPh sb="9" eb="11">
      <t>ブブン</t>
    </rPh>
    <phoneticPr fontId="10"/>
  </si>
  <si>
    <t>CDShin</t>
    <phoneticPr fontId="10"/>
  </si>
  <si>
    <t>メール送付先（複数ある場合は半角セミコロン(;)で区切る）</t>
    <rPh sb="3" eb="5">
      <t>ソウフ</t>
    </rPh>
    <rPh sb="5" eb="6">
      <t>サキ</t>
    </rPh>
    <rPh sb="7" eb="9">
      <t>フクスウ</t>
    </rPh>
    <rPh sb="11" eb="13">
      <t>バアイ</t>
    </rPh>
    <rPh sb="14" eb="16">
      <t>ハンカク</t>
    </rPh>
    <rPh sb="25" eb="27">
      <t>クギ</t>
    </rPh>
    <phoneticPr fontId="10"/>
  </si>
  <si>
    <t>unitbase-mail@d-cruise.co.jp;d.e-clouddirect@d-cruise.co.jp</t>
    <phoneticPr fontId="10"/>
  </si>
  <si>
    <t>メール本文</t>
    <rPh sb="3" eb="5">
      <t>ホンブン</t>
    </rPh>
    <phoneticPr fontId="10"/>
  </si>
  <si>
    <t>ご担当者殿
 申請書を送付いたします。
添付補足（ある場合のみ記載）：</t>
    <rPh sb="7" eb="10">
      <t>シンセイショ</t>
    </rPh>
    <phoneticPr fontId="10"/>
  </si>
  <si>
    <t>■命名規則</t>
    <rPh sb="1" eb="3">
      <t>メイメイ</t>
    </rPh>
    <rPh sb="3" eb="5">
      <t>キソク</t>
    </rPh>
    <phoneticPr fontId="10"/>
  </si>
  <si>
    <t>ファイル名</t>
    <rPh sb="4" eb="5">
      <t>メイ</t>
    </rPh>
    <phoneticPr fontId="10"/>
  </si>
  <si>
    <r>
      <rPr>
        <i/>
        <sz val="11"/>
        <rFont val="ＭＳ Ｐゴシック"/>
        <family val="3"/>
        <charset val="128"/>
      </rPr>
      <t>&lt;YYYYMMDD&gt;</t>
    </r>
    <r>
      <rPr>
        <sz val="11"/>
        <color theme="1"/>
        <rFont val="游ゴシック"/>
        <family val="2"/>
        <charset val="128"/>
        <scheme val="minor"/>
      </rPr>
      <t>_</t>
    </r>
    <r>
      <rPr>
        <i/>
        <sz val="11"/>
        <rFont val="ＭＳ Ｐゴシック"/>
        <family val="3"/>
        <charset val="128"/>
      </rPr>
      <t>&lt;ファイル名固定値部分&gt;</t>
    </r>
    <r>
      <rPr>
        <sz val="11"/>
        <color theme="1"/>
        <rFont val="游ゴシック"/>
        <family val="2"/>
        <charset val="128"/>
        <scheme val="minor"/>
      </rPr>
      <t>.xlsx</t>
    </r>
    <rPh sb="16" eb="17">
      <t>メイ</t>
    </rPh>
    <rPh sb="17" eb="19">
      <t>コテイ</t>
    </rPh>
    <rPh sb="19" eb="20">
      <t>チ</t>
    </rPh>
    <rPh sb="20" eb="22">
      <t>ブブン</t>
    </rPh>
    <phoneticPr fontId="10"/>
  </si>
  <si>
    <t>メール件名</t>
    <rPh sb="3" eb="5">
      <t>ケンメイ</t>
    </rPh>
    <phoneticPr fontId="10"/>
  </si>
  <si>
    <r>
      <t>【UnitBase：</t>
    </r>
    <r>
      <rPr>
        <i/>
        <sz val="11"/>
        <rFont val="ＭＳ Ｐゴシック"/>
        <family val="3"/>
        <charset val="128"/>
      </rPr>
      <t>&lt;データベースID&gt;</t>
    </r>
    <r>
      <rPr>
        <sz val="11"/>
        <color theme="1"/>
        <rFont val="游ゴシック"/>
        <family val="2"/>
        <charset val="128"/>
        <scheme val="minor"/>
      </rPr>
      <t>】</t>
    </r>
    <r>
      <rPr>
        <i/>
        <sz val="11"/>
        <rFont val="ＭＳ Ｐゴシック"/>
        <family val="3"/>
        <charset val="128"/>
      </rPr>
      <t>&lt;サービス名&gt;</t>
    </r>
    <r>
      <rPr>
        <sz val="11"/>
        <color theme="1"/>
        <rFont val="游ゴシック"/>
        <family val="2"/>
        <charset val="128"/>
        <scheme val="minor"/>
      </rPr>
      <t>_</t>
    </r>
    <r>
      <rPr>
        <i/>
        <sz val="11"/>
        <rFont val="ＭＳ Ｐゴシック"/>
        <family val="3"/>
        <charset val="128"/>
      </rPr>
      <t>&lt;お客様名&gt;</t>
    </r>
    <rPh sb="26" eb="27">
      <t>メイ</t>
    </rPh>
    <rPh sb="31" eb="33">
      <t>キャクサマ</t>
    </rPh>
    <rPh sb="33" eb="34">
      <t>メイ</t>
    </rPh>
    <phoneticPr fontId="10"/>
  </si>
  <si>
    <t>申込書のご提出方法は 「サービス個別申込書」 をご参照ください。</t>
    <phoneticPr fontId="7"/>
  </si>
  <si>
    <r>
      <t>サービス申込書　</t>
    </r>
    <r>
      <rPr>
        <b/>
        <sz val="18"/>
        <rFont val="Meiryo UI"/>
        <family val="3"/>
        <charset val="128"/>
      </rPr>
      <t>【基本情報】</t>
    </r>
    <phoneticPr fontId="10"/>
  </si>
  <si>
    <t>株式会社　トヨタシステムズ　御中</t>
    <rPh sb="0" eb="4">
      <t>カブシキガイシャ</t>
    </rPh>
    <rPh sb="14" eb="16">
      <t>オンチュウ</t>
    </rPh>
    <phoneticPr fontId="12"/>
  </si>
  <si>
    <t>①</t>
    <phoneticPr fontId="10"/>
  </si>
  <si>
    <t>申込日</t>
    <rPh sb="0" eb="2">
      <t>モウシコミ</t>
    </rPh>
    <rPh sb="2" eb="3">
      <t>ヒ</t>
    </rPh>
    <phoneticPr fontId="10"/>
  </si>
  <si>
    <t>②</t>
    <phoneticPr fontId="10"/>
  </si>
  <si>
    <t>サービス名</t>
  </si>
  <si>
    <t>D.e-CloudDirect</t>
    <phoneticPr fontId="4"/>
  </si>
  <si>
    <t>③</t>
    <phoneticPr fontId="10"/>
  </si>
  <si>
    <t>申込区分</t>
  </si>
  <si>
    <t>□</t>
  </si>
  <si>
    <t>新規</t>
    <rPh sb="0" eb="2">
      <t>シンキ</t>
    </rPh>
    <phoneticPr fontId="1"/>
  </si>
  <si>
    <t>変更</t>
    <rPh sb="0" eb="2">
      <t>ヘンコウ</t>
    </rPh>
    <phoneticPr fontId="1"/>
  </si>
  <si>
    <t>解約</t>
    <rPh sb="0" eb="2">
      <t>カイヤク</t>
    </rPh>
    <phoneticPr fontId="1"/>
  </si>
  <si>
    <t>□</t>
    <phoneticPr fontId="10"/>
  </si>
  <si>
    <t>④</t>
    <phoneticPr fontId="10"/>
  </si>
  <si>
    <t>契約番号</t>
    <rPh sb="0" eb="2">
      <t>ケイヤク</t>
    </rPh>
    <rPh sb="2" eb="4">
      <t>バンゴウ</t>
    </rPh>
    <phoneticPr fontId="10"/>
  </si>
  <si>
    <t>⑤</t>
    <phoneticPr fontId="10"/>
  </si>
  <si>
    <t>見積書番号</t>
  </si>
  <si>
    <t>---</t>
    <phoneticPr fontId="10"/>
  </si>
  <si>
    <t>⑥</t>
    <phoneticPr fontId="10"/>
  </si>
  <si>
    <t>申込者</t>
    <phoneticPr fontId="20"/>
  </si>
  <si>
    <t>住所</t>
    <rPh sb="0" eb="2">
      <t>ジュウショ</t>
    </rPh>
    <phoneticPr fontId="10"/>
  </si>
  <si>
    <t>〒</t>
    <phoneticPr fontId="10"/>
  </si>
  <si>
    <t>-</t>
  </si>
  <si>
    <t>ﾌﾘｶﾞﾅ</t>
  </si>
  <si>
    <t>押印または署名</t>
    <rPh sb="0" eb="2">
      <t>オウイン</t>
    </rPh>
    <rPh sb="5" eb="7">
      <t>ショメイ</t>
    </rPh>
    <phoneticPr fontId="10"/>
  </si>
  <si>
    <t>法人名</t>
    <rPh sb="0" eb="2">
      <t>ホウジン</t>
    </rPh>
    <rPh sb="2" eb="3">
      <t>メイ</t>
    </rPh>
    <phoneticPr fontId="10"/>
  </si>
  <si>
    <t>お名前</t>
    <rPh sb="0" eb="3">
      <t>オナマエ</t>
    </rPh>
    <phoneticPr fontId="10"/>
  </si>
  <si>
    <t>部署</t>
    <rPh sb="0" eb="2">
      <t>ブショ</t>
    </rPh>
    <phoneticPr fontId="10"/>
  </si>
  <si>
    <t>役職</t>
    <rPh sb="0" eb="2">
      <t>ヤクショク</t>
    </rPh>
    <phoneticPr fontId="10"/>
  </si>
  <si>
    <t>TEL</t>
    <phoneticPr fontId="10"/>
  </si>
  <si>
    <t>FAX</t>
    <phoneticPr fontId="10"/>
  </si>
  <si>
    <t>E-Mailコピー(社内利用)</t>
    <rPh sb="10" eb="12">
      <t>シャナイ</t>
    </rPh>
    <rPh sb="12" eb="14">
      <t>リヨウ</t>
    </rPh>
    <phoneticPr fontId="4"/>
  </si>
  <si>
    <t>E-Mail</t>
    <phoneticPr fontId="10"/>
  </si>
  <si>
    <t>@</t>
    <phoneticPr fontId="4"/>
  </si>
  <si>
    <t>申込区分
【変更】【解約】</t>
    <rPh sb="0" eb="2">
      <t>モウシコミ</t>
    </rPh>
    <rPh sb="2" eb="4">
      <t>クブン</t>
    </rPh>
    <rPh sb="6" eb="8">
      <t>ヘンコウ</t>
    </rPh>
    <rPh sb="10" eb="12">
      <t>カイヤク</t>
    </rPh>
    <phoneticPr fontId="10"/>
  </si>
  <si>
    <t>情報更新</t>
    <rPh sb="0" eb="2">
      <t>ジョウホウ</t>
    </rPh>
    <rPh sb="2" eb="4">
      <t>コウシン</t>
    </rPh>
    <phoneticPr fontId="10"/>
  </si>
  <si>
    <t>申込者の契約登録情報を上記へ変更しますか？</t>
    <rPh sb="0" eb="2">
      <t>モウシコミ</t>
    </rPh>
    <rPh sb="2" eb="3">
      <t>シャ</t>
    </rPh>
    <rPh sb="4" eb="6">
      <t>ケイヤク</t>
    </rPh>
    <rPh sb="6" eb="8">
      <t>トウロク</t>
    </rPh>
    <rPh sb="8" eb="10">
      <t>ジョウホウ</t>
    </rPh>
    <rPh sb="11" eb="13">
      <t>ジョウキ</t>
    </rPh>
    <rPh sb="14" eb="16">
      <t>ヘンコウ</t>
    </rPh>
    <phoneticPr fontId="10"/>
  </si>
  <si>
    <t>変更しない</t>
    <phoneticPr fontId="4"/>
  </si>
  <si>
    <t>変更する</t>
    <phoneticPr fontId="10"/>
  </si>
  <si>
    <t>社内記入欄</t>
    <rPh sb="0" eb="2">
      <t>シャナイ</t>
    </rPh>
    <phoneticPr fontId="12"/>
  </si>
  <si>
    <t>サービス備考欄</t>
    <rPh sb="4" eb="6">
      <t>ビコウ</t>
    </rPh>
    <rPh sb="6" eb="7">
      <t>ラン</t>
    </rPh>
    <phoneticPr fontId="10"/>
  </si>
  <si>
    <t>契約番号　-　検収連番</t>
    <rPh sb="7" eb="9">
      <t>ケンシュウ</t>
    </rPh>
    <rPh sb="9" eb="11">
      <t>レンバン</t>
    </rPh>
    <phoneticPr fontId="10"/>
  </si>
  <si>
    <t>課金開始日/変更/停止日（yyyy/m/d）</t>
    <rPh sb="9" eb="11">
      <t>テイシ</t>
    </rPh>
    <phoneticPr fontId="10"/>
  </si>
  <si>
    <t>開始</t>
    <rPh sb="0" eb="2">
      <t>カイシ</t>
    </rPh>
    <phoneticPr fontId="10"/>
  </si>
  <si>
    <t>停止</t>
    <rPh sb="0" eb="2">
      <t>テイシ</t>
    </rPh>
    <phoneticPr fontId="10"/>
  </si>
  <si>
    <t>添付資料貼付欄</t>
    <rPh sb="0" eb="2">
      <t>テンプ</t>
    </rPh>
    <rPh sb="2" eb="4">
      <t>シリョウ</t>
    </rPh>
    <rPh sb="4" eb="6">
      <t>ハリツ</t>
    </rPh>
    <rPh sb="6" eb="7">
      <t>ラン</t>
    </rPh>
    <phoneticPr fontId="10"/>
  </si>
  <si>
    <t>備考欄</t>
    <rPh sb="0" eb="2">
      <t>ビコウ</t>
    </rPh>
    <rPh sb="2" eb="3">
      <t>ラン</t>
    </rPh>
    <phoneticPr fontId="7"/>
  </si>
  <si>
    <t>営業サポート　/営業部署</t>
    <rPh sb="0" eb="2">
      <t>エイギョウ</t>
    </rPh>
    <rPh sb="8" eb="10">
      <t>エイギョウ</t>
    </rPh>
    <rPh sb="10" eb="12">
      <t>ブショ</t>
    </rPh>
    <phoneticPr fontId="10"/>
  </si>
  <si>
    <t>（営業サポート）</t>
    <rPh sb="1" eb="3">
      <t>エイギョウ</t>
    </rPh>
    <phoneticPr fontId="10"/>
  </si>
  <si>
    <t>営業部署</t>
    <rPh sb="0" eb="2">
      <t>エイギョウ</t>
    </rPh>
    <rPh sb="2" eb="4">
      <t>ブショ</t>
    </rPh>
    <phoneticPr fontId="10"/>
  </si>
  <si>
    <t>口座振替案内</t>
    <rPh sb="0" eb="2">
      <t>コウザ</t>
    </rPh>
    <rPh sb="2" eb="4">
      <t>フリカエ</t>
    </rPh>
    <rPh sb="4" eb="6">
      <t>アンナイ</t>
    </rPh>
    <phoneticPr fontId="7"/>
  </si>
  <si>
    <t>受注登録</t>
    <rPh sb="0" eb="2">
      <t>ジュチュウ</t>
    </rPh>
    <rPh sb="2" eb="4">
      <t>トウロク</t>
    </rPh>
    <phoneticPr fontId="7"/>
  </si>
  <si>
    <t>システム受付担当者情報</t>
    <rPh sb="4" eb="6">
      <t>ウケツケ</t>
    </rPh>
    <rPh sb="6" eb="8">
      <t>タントウ</t>
    </rPh>
    <rPh sb="8" eb="9">
      <t>シャ</t>
    </rPh>
    <rPh sb="9" eb="11">
      <t>ジョウホウ</t>
    </rPh>
    <phoneticPr fontId="7"/>
  </si>
  <si>
    <t>担当</t>
    <rPh sb="0" eb="2">
      <t>タントウ</t>
    </rPh>
    <phoneticPr fontId="10"/>
  </si>
  <si>
    <t>必要 (案内済)</t>
    <phoneticPr fontId="7"/>
  </si>
  <si>
    <t>対応済</t>
    <rPh sb="0" eb="2">
      <t>タイオウ</t>
    </rPh>
    <rPh sb="2" eb="3">
      <t>スミ</t>
    </rPh>
    <phoneticPr fontId="7"/>
  </si>
  <si>
    <t>＜部署名＞</t>
    <rPh sb="1" eb="3">
      <t>ブショ</t>
    </rPh>
    <rPh sb="3" eb="4">
      <t>メイ</t>
    </rPh>
    <phoneticPr fontId="4"/>
  </si>
  <si>
    <t>必要 (案内未対応)</t>
    <rPh sb="6" eb="9">
      <t>ミタイオウ</t>
    </rPh>
    <phoneticPr fontId="7"/>
  </si>
  <si>
    <t>不要（見積なし）</t>
    <rPh sb="0" eb="2">
      <t>フヨウ</t>
    </rPh>
    <rPh sb="3" eb="5">
      <t>ミツモリ</t>
    </rPh>
    <phoneticPr fontId="7"/>
  </si>
  <si>
    <t>＜担当者名＞</t>
    <rPh sb="1" eb="4">
      <t>タントウシャ</t>
    </rPh>
    <rPh sb="4" eb="5">
      <t>メイ</t>
    </rPh>
    <phoneticPr fontId="4"/>
  </si>
  <si>
    <t>不要</t>
    <rPh sb="0" eb="2">
      <t>フヨウ</t>
    </rPh>
    <phoneticPr fontId="7"/>
  </si>
  <si>
    <t>SE部署</t>
    <phoneticPr fontId="10"/>
  </si>
  <si>
    <t>営業事務</t>
    <phoneticPr fontId="10"/>
  </si>
  <si>
    <t>運用・登録部署①</t>
    <phoneticPr fontId="10"/>
  </si>
  <si>
    <t>運用・登録部署②</t>
    <rPh sb="0" eb="2">
      <t>ウンヨウ</t>
    </rPh>
    <rPh sb="3" eb="5">
      <t>トウロク</t>
    </rPh>
    <rPh sb="5" eb="7">
      <t>ブショ</t>
    </rPh>
    <phoneticPr fontId="10"/>
  </si>
  <si>
    <t>＜帳票ルート＞</t>
    <rPh sb="1" eb="3">
      <t>チョウヒョウ</t>
    </rPh>
    <phoneticPr fontId="10"/>
  </si>
  <si>
    <t>サービス個別申込書を参照 (回付不要な場合は斜線)</t>
    <rPh sb="10" eb="12">
      <t>サンショウ</t>
    </rPh>
    <rPh sb="14" eb="16">
      <t>カイフ</t>
    </rPh>
    <rPh sb="16" eb="18">
      <t>フヨウ</t>
    </rPh>
    <rPh sb="19" eb="21">
      <t>バアイ</t>
    </rPh>
    <rPh sb="22" eb="24">
      <t>シャセン</t>
    </rPh>
    <phoneticPr fontId="10"/>
  </si>
  <si>
    <t>⑦</t>
    <phoneticPr fontId="20"/>
  </si>
  <si>
    <t>請求先</t>
    <phoneticPr fontId="10"/>
  </si>
  <si>
    <r>
      <t>現在の契約登録情報の変更をご希望の場合、弊社営業担当までご連絡願います。</t>
    </r>
    <r>
      <rPr>
        <sz val="9"/>
        <rFont val="Meiryo UI"/>
        <family val="3"/>
        <charset val="128"/>
      </rPr>
      <t>（別途申請書が必要になる場合がございます）</t>
    </r>
    <rPh sb="14" eb="16">
      <t>キボウ</t>
    </rPh>
    <rPh sb="17" eb="19">
      <t>バアイ</t>
    </rPh>
    <rPh sb="20" eb="22">
      <t>ヘイシャ</t>
    </rPh>
    <rPh sb="22" eb="24">
      <t>エイギョウ</t>
    </rPh>
    <rPh sb="24" eb="26">
      <t>タントウ</t>
    </rPh>
    <rPh sb="29" eb="31">
      <t>レンラク</t>
    </rPh>
    <rPh sb="31" eb="32">
      <t>ネガ</t>
    </rPh>
    <rPh sb="37" eb="39">
      <t>ベット</t>
    </rPh>
    <rPh sb="39" eb="41">
      <t>シンセイ</t>
    </rPh>
    <rPh sb="41" eb="42">
      <t>ショ</t>
    </rPh>
    <rPh sb="43" eb="45">
      <t>ヒツヨウ</t>
    </rPh>
    <rPh sb="48" eb="50">
      <t>バアイ</t>
    </rPh>
    <phoneticPr fontId="4"/>
  </si>
  <si>
    <t>A</t>
  </si>
  <si>
    <t>請求書
発行方法</t>
    <rPh sb="0" eb="3">
      <t>セイキュウショ</t>
    </rPh>
    <rPh sb="4" eb="6">
      <t>ハッコウ</t>
    </rPh>
    <rPh sb="6" eb="8">
      <t>ホウホウ</t>
    </rPh>
    <phoneticPr fontId="10"/>
  </si>
  <si>
    <t>発行単位</t>
    <rPh sb="0" eb="2">
      <t>ハッコウ</t>
    </rPh>
    <rPh sb="2" eb="4">
      <t>タンイ</t>
    </rPh>
    <phoneticPr fontId="10"/>
  </si>
  <si>
    <t>当契約番号のみで個別発行</t>
    <phoneticPr fontId="10"/>
  </si>
  <si>
    <t>⇒　</t>
    <phoneticPr fontId="10"/>
  </si>
  <si>
    <t>B・C・D欄をご記入願います</t>
    <rPh sb="5" eb="6">
      <t>ラン</t>
    </rPh>
    <rPh sb="10" eb="11">
      <t>ネガ</t>
    </rPh>
    <phoneticPr fontId="10"/>
  </si>
  <si>
    <t>他契約番号に合算して発行</t>
    <rPh sb="3" eb="5">
      <t>バンゴウ</t>
    </rPh>
    <phoneticPr fontId="10"/>
  </si>
  <si>
    <t>⇒</t>
    <phoneticPr fontId="10"/>
  </si>
  <si>
    <t>【 合算先契約番号</t>
    <rPh sb="2" eb="4">
      <t>ガッサン</t>
    </rPh>
    <rPh sb="4" eb="5">
      <t>サキ</t>
    </rPh>
    <phoneticPr fontId="10"/>
  </si>
  <si>
    <t>(</t>
    <phoneticPr fontId="10"/>
  </si>
  <si>
    <t>） 】</t>
    <phoneticPr fontId="10"/>
  </si>
  <si>
    <t>B・C欄は記入不要です</t>
    <phoneticPr fontId="4"/>
  </si>
  <si>
    <t>その他</t>
    <rPh sb="2" eb="3">
      <t>タ</t>
    </rPh>
    <phoneticPr fontId="4"/>
  </si>
  <si>
    <t>⇒</t>
    <phoneticPr fontId="4"/>
  </si>
  <si>
    <t>以下に発行単位の詳細内容をご記入の上、B・C・D欄をご記入願います</t>
    <rPh sb="0" eb="2">
      <t>イカ</t>
    </rPh>
    <rPh sb="3" eb="5">
      <t>ハッコウ</t>
    </rPh>
    <rPh sb="5" eb="7">
      <t>タンイ</t>
    </rPh>
    <rPh sb="8" eb="10">
      <t>ショウサイ</t>
    </rPh>
    <rPh sb="10" eb="12">
      <t>ナイヨウ</t>
    </rPh>
    <rPh sb="14" eb="16">
      <t>キニュウ</t>
    </rPh>
    <rPh sb="17" eb="18">
      <t>ウエ</t>
    </rPh>
    <rPh sb="24" eb="25">
      <t>ラン</t>
    </rPh>
    <rPh sb="29" eb="30">
      <t>ネガ</t>
    </rPh>
    <phoneticPr fontId="10"/>
  </si>
  <si>
    <t>【</t>
    <phoneticPr fontId="10"/>
  </si>
  <si>
    <t>】</t>
    <phoneticPr fontId="4"/>
  </si>
  <si>
    <t>B</t>
    <phoneticPr fontId="10"/>
  </si>
  <si>
    <t>支払方法</t>
    <phoneticPr fontId="10"/>
  </si>
  <si>
    <t>支払方法</t>
    <rPh sb="0" eb="2">
      <t>シハライ</t>
    </rPh>
    <rPh sb="2" eb="4">
      <t>ホウホウ</t>
    </rPh>
    <phoneticPr fontId="10"/>
  </si>
  <si>
    <r>
      <t>口座振替</t>
    </r>
    <r>
      <rPr>
        <sz val="9"/>
        <rFont val="ＭＳ Ｐゴシック"/>
        <family val="3"/>
        <charset val="128"/>
      </rPr>
      <t/>
    </r>
    <rPh sb="0" eb="2">
      <t>コウザ</t>
    </rPh>
    <rPh sb="2" eb="4">
      <t>フリカエ</t>
    </rPh>
    <phoneticPr fontId="10"/>
  </si>
  <si>
    <t>他契約で利用している口座より振替</t>
    <phoneticPr fontId="10"/>
  </si>
  <si>
    <t>⇒</t>
  </si>
  <si>
    <t>【口座振替を利用している契約番号 (</t>
    <phoneticPr fontId="10"/>
  </si>
  <si>
    <t>）】</t>
    <phoneticPr fontId="10"/>
  </si>
  <si>
    <t>新規口座より振替</t>
    <phoneticPr fontId="10"/>
  </si>
  <si>
    <t>※別途口座振替手続きが必要です。手続完了まで2ヶ月程度のお時間を要します。</t>
    <phoneticPr fontId="7"/>
  </si>
  <si>
    <t>※口座振替開始までは銀行振込にてご対応願います。振込手数料はお客様にてご負担願います。</t>
    <phoneticPr fontId="7"/>
  </si>
  <si>
    <t>※一時費用のみの場合、新規口座はご利用いただけません。</t>
    <phoneticPr fontId="7"/>
  </si>
  <si>
    <t>銀行振込</t>
    <rPh sb="0" eb="2">
      <t>ギンコウ</t>
    </rPh>
    <rPh sb="2" eb="3">
      <t>フ</t>
    </rPh>
    <rPh sb="3" eb="4">
      <t>コ</t>
    </rPh>
    <phoneticPr fontId="10"/>
  </si>
  <si>
    <t>※振込手数料はお客様にてご負担願います。</t>
    <phoneticPr fontId="7"/>
  </si>
  <si>
    <t>C</t>
    <phoneticPr fontId="10"/>
  </si>
  <si>
    <t>請求書
送付先</t>
    <rPh sb="0" eb="3">
      <t>セイキュウショ</t>
    </rPh>
    <rPh sb="4" eb="6">
      <t>ソウフ</t>
    </rPh>
    <rPh sb="6" eb="7">
      <t>サキ</t>
    </rPh>
    <phoneticPr fontId="10"/>
  </si>
  <si>
    <t>送付先</t>
    <rPh sb="0" eb="2">
      <t>ソウフ</t>
    </rPh>
    <rPh sb="2" eb="3">
      <t>サキ</t>
    </rPh>
    <phoneticPr fontId="10"/>
  </si>
  <si>
    <t>⑥申込者 と同じ</t>
    <phoneticPr fontId="7"/>
  </si>
  <si>
    <t>以下のとおり</t>
    <rPh sb="0" eb="2">
      <t>イカ</t>
    </rPh>
    <phoneticPr fontId="10"/>
  </si>
  <si>
    <t>D</t>
    <phoneticPr fontId="4"/>
  </si>
  <si>
    <t>個別要望</t>
    <rPh sb="0" eb="2">
      <t>コベツ</t>
    </rPh>
    <rPh sb="2" eb="4">
      <t>ヨウボウ</t>
    </rPh>
    <phoneticPr fontId="4"/>
  </si>
  <si>
    <t>なし</t>
    <phoneticPr fontId="4"/>
  </si>
  <si>
    <t>あり（当契約番号内で請求先を複数設定 等）</t>
    <rPh sb="3" eb="4">
      <t>トウ</t>
    </rPh>
    <rPh sb="4" eb="6">
      <t>ケイヤク</t>
    </rPh>
    <rPh sb="6" eb="8">
      <t>バンゴウ</t>
    </rPh>
    <rPh sb="8" eb="9">
      <t>ナイ</t>
    </rPh>
    <rPh sb="10" eb="12">
      <t>セイキュウ</t>
    </rPh>
    <rPh sb="12" eb="13">
      <t>サキ</t>
    </rPh>
    <rPh sb="14" eb="16">
      <t>フクスウ</t>
    </rPh>
    <rPh sb="16" eb="18">
      <t>セッテイ</t>
    </rPh>
    <rPh sb="19" eb="20">
      <t>ナド</t>
    </rPh>
    <phoneticPr fontId="4"/>
  </si>
  <si>
    <t>請求分割指定シート 【基本情報(別紙)】 を
ご記入ください。</t>
    <rPh sb="0" eb="2">
      <t>セイキュウ</t>
    </rPh>
    <rPh sb="2" eb="4">
      <t>ブンカツ</t>
    </rPh>
    <rPh sb="4" eb="6">
      <t>シテイ</t>
    </rPh>
    <rPh sb="11" eb="13">
      <t>キホン</t>
    </rPh>
    <rPh sb="13" eb="15">
      <t>ジョウホウ</t>
    </rPh>
    <rPh sb="16" eb="18">
      <t>ベッシ</t>
    </rPh>
    <rPh sb="24" eb="26">
      <t>キニュウ</t>
    </rPh>
    <phoneticPr fontId="4"/>
  </si>
  <si>
    <t>⑧</t>
    <phoneticPr fontId="20"/>
  </si>
  <si>
    <t>運用連絡先
*各種
 ご案内の
 送付先
*障害時の
 連絡先</t>
    <phoneticPr fontId="10"/>
  </si>
  <si>
    <t>連絡先の契約登録情報を変更しますか？</t>
    <rPh sb="0" eb="3">
      <t>レンラクサキ</t>
    </rPh>
    <rPh sb="4" eb="6">
      <t>ケイヤク</t>
    </rPh>
    <rPh sb="6" eb="8">
      <t>トウロク</t>
    </rPh>
    <rPh sb="8" eb="10">
      <t>ジョウホウ</t>
    </rPh>
    <rPh sb="11" eb="13">
      <t>ヘンコウ</t>
    </rPh>
    <phoneticPr fontId="10"/>
  </si>
  <si>
    <t>変更しない</t>
    <phoneticPr fontId="10"/>
  </si>
  <si>
    <t>変更後の情報を以下へご記入ください。</t>
    <rPh sb="0" eb="2">
      <t>ヘンコウ</t>
    </rPh>
    <rPh sb="2" eb="3">
      <t>ゴ</t>
    </rPh>
    <rPh sb="4" eb="6">
      <t>ジョウホウ</t>
    </rPh>
    <rPh sb="7" eb="9">
      <t>イカ</t>
    </rPh>
    <rPh sb="11" eb="13">
      <t>キニュウ</t>
    </rPh>
    <phoneticPr fontId="10"/>
  </si>
  <si>
    <t>⑦請求先 と同じ</t>
    <phoneticPr fontId="10"/>
  </si>
  <si>
    <t>◆複数の方にご確認いただける
　 同報メールの登録を推奨致します</t>
    <rPh sb="1" eb="3">
      <t>フクスウ</t>
    </rPh>
    <rPh sb="4" eb="5">
      <t>カタ</t>
    </rPh>
    <rPh sb="7" eb="9">
      <t>カクニン</t>
    </rPh>
    <rPh sb="17" eb="19">
      <t>ドウホウ</t>
    </rPh>
    <rPh sb="23" eb="25">
      <t>トウロク</t>
    </rPh>
    <rPh sb="26" eb="28">
      <t>スイショウ</t>
    </rPh>
    <rPh sb="28" eb="29">
      <t>イタ</t>
    </rPh>
    <phoneticPr fontId="10"/>
  </si>
  <si>
    <t>特記事項</t>
    <rPh sb="0" eb="2">
      <t>トッキ</t>
    </rPh>
    <rPh sb="2" eb="4">
      <t>ジコウ</t>
    </rPh>
    <phoneticPr fontId="10"/>
  </si>
  <si>
    <t>※引き続き 「サービス個別申込書」 をご記入ください。</t>
    <rPh sb="1" eb="2">
      <t>ヒ</t>
    </rPh>
    <rPh sb="3" eb="4">
      <t>ツヅ</t>
    </rPh>
    <rPh sb="11" eb="13">
      <t>コベツ</t>
    </rPh>
    <rPh sb="13" eb="16">
      <t>モウシコミショ</t>
    </rPh>
    <rPh sb="20" eb="22">
      <t>キニュウ</t>
    </rPh>
    <phoneticPr fontId="20"/>
  </si>
  <si>
    <r>
      <t>サービス申込書　請求分割指定シート　</t>
    </r>
    <r>
      <rPr>
        <b/>
        <sz val="18"/>
        <rFont val="Meiryo UI"/>
        <family val="3"/>
        <charset val="128"/>
      </rPr>
      <t>【基本情報(別紙)】</t>
    </r>
    <phoneticPr fontId="10"/>
  </si>
  <si>
    <t>当契約番号内で発行される請求書を 2枚に分割したい 場合、2枚目の請求先をご記入願います。</t>
    <rPh sb="0" eb="1">
      <t>トウ</t>
    </rPh>
    <rPh sb="1" eb="3">
      <t>ケイヤク</t>
    </rPh>
    <rPh sb="3" eb="5">
      <t>バンゴウ</t>
    </rPh>
    <rPh sb="5" eb="6">
      <t>ナイ</t>
    </rPh>
    <rPh sb="7" eb="9">
      <t>ハッコウ</t>
    </rPh>
    <rPh sb="12" eb="15">
      <t>セイキュウショ</t>
    </rPh>
    <rPh sb="18" eb="19">
      <t>マイ</t>
    </rPh>
    <rPh sb="20" eb="22">
      <t>ブンカツ</t>
    </rPh>
    <rPh sb="26" eb="28">
      <t>バアイ</t>
    </rPh>
    <rPh sb="30" eb="32">
      <t>マイメ</t>
    </rPh>
    <rPh sb="33" eb="35">
      <t>セイキュウ</t>
    </rPh>
    <rPh sb="35" eb="36">
      <t>サキ</t>
    </rPh>
    <rPh sb="38" eb="41">
      <t>キニュウネガ</t>
    </rPh>
    <phoneticPr fontId="4"/>
  </si>
  <si>
    <t>※「⑦請求先」は当契約の基本請求先（原則、月額費用の請求先）となります。</t>
    <rPh sb="8" eb="9">
      <t>トウ</t>
    </rPh>
    <rPh sb="9" eb="11">
      <t>ケイヤク</t>
    </rPh>
    <rPh sb="12" eb="14">
      <t>キホン</t>
    </rPh>
    <rPh sb="14" eb="16">
      <t>セイキュウ</t>
    </rPh>
    <rPh sb="16" eb="17">
      <t>サキ</t>
    </rPh>
    <rPh sb="18" eb="20">
      <t>ゲンソク</t>
    </rPh>
    <rPh sb="21" eb="23">
      <t>ゲツガク</t>
    </rPh>
    <rPh sb="23" eb="25">
      <t>ヒヨウ</t>
    </rPh>
    <rPh sb="26" eb="28">
      <t>セイキュウ</t>
    </rPh>
    <rPh sb="28" eb="29">
      <t>サキ</t>
    </rPh>
    <phoneticPr fontId="4"/>
  </si>
  <si>
    <t>⑨</t>
    <phoneticPr fontId="10"/>
  </si>
  <si>
    <t>請求先
分割</t>
    <rPh sb="4" eb="6">
      <t>ブンカツ</t>
    </rPh>
    <phoneticPr fontId="10"/>
  </si>
  <si>
    <t>A</t>
    <phoneticPr fontId="10"/>
  </si>
  <si>
    <t>一時費用のみで個別発行</t>
    <phoneticPr fontId="4"/>
  </si>
  <si>
    <t>発行区分・B・C欄をご記入願います。</t>
    <phoneticPr fontId="4"/>
  </si>
  <si>
    <t>以下に発行単位の詳細内容をご記入の上、発行区分・B・C・D欄をご記入願います</t>
    <rPh sb="0" eb="2">
      <t>イカ</t>
    </rPh>
    <rPh sb="3" eb="5">
      <t>ハッコウ</t>
    </rPh>
    <rPh sb="5" eb="7">
      <t>タンイ</t>
    </rPh>
    <rPh sb="8" eb="10">
      <t>ショウサイ</t>
    </rPh>
    <rPh sb="10" eb="12">
      <t>ナイヨウ</t>
    </rPh>
    <rPh sb="14" eb="16">
      <t>キニュウ</t>
    </rPh>
    <rPh sb="17" eb="18">
      <t>ウエ</t>
    </rPh>
    <rPh sb="19" eb="21">
      <t>ハッコウ</t>
    </rPh>
    <rPh sb="21" eb="23">
      <t>クブン</t>
    </rPh>
    <rPh sb="29" eb="30">
      <t>ラン</t>
    </rPh>
    <rPh sb="34" eb="35">
      <t>ネガ</t>
    </rPh>
    <phoneticPr fontId="10"/>
  </si>
  <si>
    <t>発行区分</t>
    <rPh sb="0" eb="2">
      <t>ハッコウ</t>
    </rPh>
    <rPh sb="2" eb="4">
      <t>クブン</t>
    </rPh>
    <phoneticPr fontId="4"/>
  </si>
  <si>
    <t>弊社請求書発行＋お客様指定帳票</t>
    <phoneticPr fontId="4"/>
  </si>
  <si>
    <t>弊社請求書発行不要（お客様指定帳票のみ）</t>
    <phoneticPr fontId="4"/>
  </si>
  <si>
    <t>)】</t>
  </si>
  <si>
    <t>※別途口座振替手続きが必要です。手続完了まで2ヶ月程度のお時間を要します。</t>
    <phoneticPr fontId="10"/>
  </si>
  <si>
    <t>※口座振替開始までは銀行振込にてご対応願います。振込手数料はお客様にてご負担願います。</t>
    <phoneticPr fontId="10"/>
  </si>
  <si>
    <t>※一時費用のみの場合、新規口座はご利用いただけません。</t>
    <phoneticPr fontId="10"/>
  </si>
  <si>
    <t>※振込手数料はお客様にてご負担願います。</t>
    <phoneticPr fontId="10"/>
  </si>
  <si>
    <t>⑥申込者 と同じ</t>
    <phoneticPr fontId="10"/>
  </si>
  <si>
    <t>ﾌﾘｶﾞﾅ</t>
    <phoneticPr fontId="10"/>
  </si>
  <si>
    <t>その他
ご要望等</t>
    <rPh sb="2" eb="3">
      <t>タ</t>
    </rPh>
    <rPh sb="5" eb="7">
      <t>ヨウボウ</t>
    </rPh>
    <rPh sb="7" eb="8">
      <t>トウ</t>
    </rPh>
    <phoneticPr fontId="4"/>
  </si>
  <si>
    <t>「サービス申込書」に添付しご提出ください。</t>
    <rPh sb="10" eb="12">
      <t>テンプ</t>
    </rPh>
    <rPh sb="14" eb="16">
      <t>テイシュツ</t>
    </rPh>
    <phoneticPr fontId="4"/>
  </si>
  <si>
    <t>サービス個別申込書</t>
    <rPh sb="4" eb="6">
      <t>コベツ</t>
    </rPh>
    <phoneticPr fontId="10"/>
  </si>
  <si>
    <t>【</t>
    <phoneticPr fontId="4"/>
  </si>
  <si>
    <t>サービス名：</t>
    <phoneticPr fontId="4"/>
  </si>
  <si>
    <t>【記入必須】該当する申込区分を選択してください。</t>
    <rPh sb="1" eb="3">
      <t>キニュウ</t>
    </rPh>
    <rPh sb="3" eb="5">
      <t>ヒッス</t>
    </rPh>
    <rPh sb="6" eb="8">
      <t>ガイトウ</t>
    </rPh>
    <rPh sb="10" eb="12">
      <t>モウシコ</t>
    </rPh>
    <rPh sb="12" eb="14">
      <t>クブン</t>
    </rPh>
    <rPh sb="15" eb="17">
      <t>センタク</t>
    </rPh>
    <phoneticPr fontId="4"/>
  </si>
  <si>
    <t>申込区分</t>
    <rPh sb="0" eb="2">
      <t>モウシコミ</t>
    </rPh>
    <rPh sb="2" eb="4">
      <t>クブン</t>
    </rPh>
    <phoneticPr fontId="4"/>
  </si>
  <si>
    <t>区分</t>
    <rPh sb="0" eb="2">
      <t>クブン</t>
    </rPh>
    <phoneticPr fontId="4"/>
  </si>
  <si>
    <t>記入項目</t>
    <rPh sb="0" eb="2">
      <t>キニュウ</t>
    </rPh>
    <rPh sb="2" eb="4">
      <t>コウモク</t>
    </rPh>
    <phoneticPr fontId="4"/>
  </si>
  <si>
    <t>新規</t>
    <phoneticPr fontId="4"/>
  </si>
  <si>
    <t>①</t>
    <phoneticPr fontId="4"/>
  </si>
  <si>
    <t>②</t>
    <phoneticPr fontId="4"/>
  </si>
  <si>
    <t>③</t>
    <phoneticPr fontId="4"/>
  </si>
  <si>
    <t>④</t>
    <phoneticPr fontId="4"/>
  </si>
  <si>
    <t>⑤</t>
    <phoneticPr fontId="4"/>
  </si>
  <si>
    <t>⑥</t>
    <phoneticPr fontId="4"/>
  </si>
  <si>
    <t>⑦</t>
    <phoneticPr fontId="4"/>
  </si>
  <si>
    <t>⑧</t>
    <phoneticPr fontId="4"/>
  </si>
  <si>
    <t>⑨</t>
    <phoneticPr fontId="4"/>
  </si>
  <si>
    <t>□</t>
    <phoneticPr fontId="4"/>
  </si>
  <si>
    <t>変更：標準メニュー</t>
    <rPh sb="0" eb="2">
      <t>ヘンコウ</t>
    </rPh>
    <rPh sb="3" eb="5">
      <t>ヒョウジュン</t>
    </rPh>
    <phoneticPr fontId="4"/>
  </si>
  <si>
    <t>■</t>
  </si>
  <si>
    <t>変更：オプションメニュー</t>
    <rPh sb="0" eb="2">
      <t>ヘンコウ</t>
    </rPh>
    <phoneticPr fontId="4"/>
  </si>
  <si>
    <t>※変更内容に応じて④～⑨をご記入ください</t>
    <rPh sb="1" eb="3">
      <t>ヘンコウ</t>
    </rPh>
    <rPh sb="3" eb="5">
      <t>ナイヨウ</t>
    </rPh>
    <rPh sb="6" eb="7">
      <t>オウ</t>
    </rPh>
    <rPh sb="14" eb="16">
      <t>キニュウ</t>
    </rPh>
    <phoneticPr fontId="4"/>
  </si>
  <si>
    <t>解約</t>
    <rPh sb="0" eb="2">
      <t>カイヤク</t>
    </rPh>
    <phoneticPr fontId="4"/>
  </si>
  <si>
    <t>案件名</t>
    <rPh sb="0" eb="2">
      <t>アンケン</t>
    </rPh>
    <rPh sb="2" eb="3">
      <t>メイ</t>
    </rPh>
    <phoneticPr fontId="4"/>
  </si>
  <si>
    <t>案件名</t>
    <phoneticPr fontId="4"/>
  </si>
  <si>
    <t>サービス開始/変更/解約</t>
    <rPh sb="4" eb="6">
      <t>カイシ</t>
    </rPh>
    <rPh sb="7" eb="9">
      <t>ヘンコウ</t>
    </rPh>
    <rPh sb="10" eb="12">
      <t>カイヤク</t>
    </rPh>
    <phoneticPr fontId="4"/>
  </si>
  <si>
    <r>
      <t xml:space="preserve">サービス反映希望日 </t>
    </r>
    <r>
      <rPr>
        <sz val="9"/>
        <color theme="1"/>
        <rFont val="Meiryo UI"/>
        <family val="3"/>
        <charset val="128"/>
      </rPr>
      <t>※1,2</t>
    </r>
    <phoneticPr fontId="4"/>
  </si>
  <si>
    <r>
      <rPr>
        <sz val="10"/>
        <color theme="1"/>
        <rFont val="Meiryo UI"/>
        <family val="3"/>
        <charset val="128"/>
      </rPr>
      <t>作業時間帯</t>
    </r>
    <r>
      <rPr>
        <sz val="9"/>
        <color theme="1"/>
        <rFont val="Meiryo UI"/>
        <family val="3"/>
        <charset val="128"/>
      </rPr>
      <t xml:space="preserve"> ※3</t>
    </r>
    <rPh sb="4" eb="5">
      <t>タイ</t>
    </rPh>
    <phoneticPr fontId="4"/>
  </si>
  <si>
    <t>平日・日中</t>
    <rPh sb="0" eb="2">
      <t>ヘイジツ</t>
    </rPh>
    <rPh sb="3" eb="5">
      <t>ニッチュウ</t>
    </rPh>
    <phoneticPr fontId="4"/>
  </si>
  <si>
    <t>※1</t>
  </si>
  <si>
    <t>※2</t>
  </si>
  <si>
    <t>回線手配やMicrosoft社の承認状況により、お客様ご希望日でのサービス開始、変更反映が困難な場合がございます。　本申込受領後、スケジュール調整の上、決定させていただきます。</t>
    <phoneticPr fontId="4"/>
  </si>
  <si>
    <t>※3</t>
  </si>
  <si>
    <t>作業時間帯により一時費用が変わります。詳細はサービス料金表をご確認ください。</t>
    <rPh sb="0" eb="2">
      <t>サギョウ</t>
    </rPh>
    <rPh sb="2" eb="4">
      <t>ジカン</t>
    </rPh>
    <rPh sb="4" eb="5">
      <t>タイ</t>
    </rPh>
    <rPh sb="8" eb="10">
      <t>イチジ</t>
    </rPh>
    <rPh sb="10" eb="12">
      <t>ヒヨウ</t>
    </rPh>
    <rPh sb="13" eb="14">
      <t>カ</t>
    </rPh>
    <rPh sb="19" eb="21">
      <t>ショウサイ</t>
    </rPh>
    <rPh sb="26" eb="28">
      <t>リョウキン</t>
    </rPh>
    <rPh sb="28" eb="29">
      <t>ヒョウ</t>
    </rPh>
    <rPh sb="31" eb="33">
      <t>カクニン</t>
    </rPh>
    <phoneticPr fontId="4"/>
  </si>
  <si>
    <r>
      <t xml:space="preserve">標準メニュー </t>
    </r>
    <r>
      <rPr>
        <sz val="9"/>
        <color theme="1"/>
        <rFont val="Meiryo UI"/>
        <family val="3"/>
        <charset val="128"/>
      </rPr>
      <t>※4</t>
    </r>
    <phoneticPr fontId="4"/>
  </si>
  <si>
    <t>Microsoft365接続</t>
    <phoneticPr fontId="4"/>
  </si>
  <si>
    <t>No</t>
    <phoneticPr fontId="4"/>
  </si>
  <si>
    <t>申込区分</t>
    <rPh sb="0" eb="1">
      <t>モウ</t>
    </rPh>
    <rPh sb="1" eb="2">
      <t>コ</t>
    </rPh>
    <rPh sb="2" eb="4">
      <t>クブン</t>
    </rPh>
    <phoneticPr fontId="4"/>
  </si>
  <si>
    <t>回線種別</t>
    <rPh sb="0" eb="2">
      <t>カイセン</t>
    </rPh>
    <phoneticPr fontId="4"/>
  </si>
  <si>
    <t>回線帯域</t>
    <rPh sb="0" eb="2">
      <t>カイセン</t>
    </rPh>
    <rPh sb="2" eb="4">
      <t>タイイキ</t>
    </rPh>
    <phoneticPr fontId="4"/>
  </si>
  <si>
    <t>接続元NWサービス(主回線)</t>
    <rPh sb="0" eb="2">
      <t>セツゾク</t>
    </rPh>
    <rPh sb="2" eb="3">
      <t>モト</t>
    </rPh>
    <rPh sb="10" eb="11">
      <t>シュ</t>
    </rPh>
    <rPh sb="11" eb="13">
      <t>カイセン</t>
    </rPh>
    <phoneticPr fontId="4"/>
  </si>
  <si>
    <t>接続元NWサービス(冗長回線)*利用者のみ</t>
    <rPh sb="0" eb="2">
      <t>セツゾク</t>
    </rPh>
    <rPh sb="2" eb="3">
      <t>モト</t>
    </rPh>
    <rPh sb="10" eb="12">
      <t>ジョウチョウ</t>
    </rPh>
    <rPh sb="12" eb="14">
      <t>カイセン</t>
    </rPh>
    <rPh sb="16" eb="18">
      <t>リヨウ</t>
    </rPh>
    <rPh sb="18" eb="19">
      <t>シャ</t>
    </rPh>
    <phoneticPr fontId="4"/>
  </si>
  <si>
    <t>新規/現状</t>
    <phoneticPr fontId="4"/>
  </si>
  <si>
    <t>変更後</t>
    <rPh sb="0" eb="2">
      <t>ヘンコウ</t>
    </rPh>
    <rPh sb="2" eb="3">
      <t>ゴ</t>
    </rPh>
    <phoneticPr fontId="4"/>
  </si>
  <si>
    <t>NWサービス名</t>
    <rPh sb="6" eb="7">
      <t>メイ</t>
    </rPh>
    <phoneticPr fontId="4"/>
  </si>
  <si>
    <t>契約番号</t>
    <rPh sb="0" eb="2">
      <t>ケイヤク</t>
    </rPh>
    <rPh sb="2" eb="4">
      <t>バンゴウ</t>
    </rPh>
    <phoneticPr fontId="4"/>
  </si>
  <si>
    <t>新設</t>
    <rPh sb="0" eb="2">
      <t>シンセツ</t>
    </rPh>
    <phoneticPr fontId="4"/>
  </si>
  <si>
    <t>Microsoft365接続</t>
  </si>
  <si>
    <t>100M</t>
  </si>
  <si>
    <t>500M</t>
  </si>
  <si>
    <t>Microsoft365接続_申請情報(1/2)</t>
    <rPh sb="15" eb="17">
      <t>シンセイ</t>
    </rPh>
    <rPh sb="17" eb="19">
      <t>ジョウホウ</t>
    </rPh>
    <phoneticPr fontId="4"/>
  </si>
  <si>
    <t>設定区分</t>
    <rPh sb="0" eb="2">
      <t>セッテイ</t>
    </rPh>
    <rPh sb="2" eb="4">
      <t>クブン</t>
    </rPh>
    <phoneticPr fontId="4"/>
  </si>
  <si>
    <t>接続先テナント名</t>
    <phoneticPr fontId="4"/>
  </si>
  <si>
    <t>設定情報</t>
    <rPh sb="0" eb="2">
      <t>セッテイ</t>
    </rPh>
    <rPh sb="2" eb="4">
      <t>ジョウホウ</t>
    </rPh>
    <phoneticPr fontId="4"/>
  </si>
  <si>
    <t>ネットワーク/サブネット</t>
    <phoneticPr fontId="4"/>
  </si>
  <si>
    <r>
      <t xml:space="preserve">ルーティングプロトコル </t>
    </r>
    <r>
      <rPr>
        <sz val="9"/>
        <color theme="1"/>
        <rFont val="Meiryo UI"/>
        <family val="3"/>
        <charset val="128"/>
      </rPr>
      <t>※5</t>
    </r>
    <phoneticPr fontId="4"/>
  </si>
  <si>
    <t xml:space="preserve"> .onmicrosoft.com</t>
    <phoneticPr fontId="4"/>
  </si>
  <si>
    <t>BGP</t>
  </si>
  <si>
    <t xml:space="preserve"> .onmicrosoft.com</t>
  </si>
  <si>
    <t>Microsoft365接続_申請情報(2/2) *ルーティングプロトコルにPBRを指定した場合は、設定に必要な以下情報をご記入ください</t>
    <rPh sb="15" eb="17">
      <t>シンセイ</t>
    </rPh>
    <rPh sb="17" eb="19">
      <t>ジョウホウ</t>
    </rPh>
    <rPh sb="42" eb="44">
      <t>シテイ</t>
    </rPh>
    <rPh sb="46" eb="48">
      <t>バアイ</t>
    </rPh>
    <rPh sb="50" eb="52">
      <t>セッテイ</t>
    </rPh>
    <rPh sb="53" eb="55">
      <t>ヒツヨウ</t>
    </rPh>
    <rPh sb="56" eb="58">
      <t>イカ</t>
    </rPh>
    <rPh sb="58" eb="60">
      <t>ジョウホウ</t>
    </rPh>
    <rPh sb="62" eb="64">
      <t>キニュウ</t>
    </rPh>
    <phoneticPr fontId="4"/>
  </si>
  <si>
    <t>集約ルーターPBR設定情報</t>
    <rPh sb="0" eb="2">
      <t>シュウヤク</t>
    </rPh>
    <rPh sb="9" eb="11">
      <t>セッテイ</t>
    </rPh>
    <rPh sb="11" eb="13">
      <t>ジョウホウ</t>
    </rPh>
    <phoneticPr fontId="4"/>
  </si>
  <si>
    <t>備考</t>
    <rPh sb="0" eb="2">
      <t>ビコウ</t>
    </rPh>
    <phoneticPr fontId="4"/>
  </si>
  <si>
    <t>ネットワーク</t>
    <phoneticPr fontId="4"/>
  </si>
  <si>
    <t>サブネットマスク</t>
    <phoneticPr fontId="4"/>
  </si>
  <si>
    <r>
      <t xml:space="preserve">適用 I/F </t>
    </r>
    <r>
      <rPr>
        <sz val="9"/>
        <color theme="1"/>
        <rFont val="Meiryo UI"/>
        <family val="3"/>
        <charset val="128"/>
      </rPr>
      <t>※6</t>
    </r>
    <rPh sb="0" eb="2">
      <t>テキヨウ</t>
    </rPh>
    <phoneticPr fontId="4"/>
  </si>
  <si>
    <t>※4</t>
    <phoneticPr fontId="4"/>
  </si>
  <si>
    <t>セキュリティ共通基盤、Sm@rtWallを経由した接続はできません。ルーティング(折り返し通信)箇所は本サービス設備のルーター(東京)となります。</t>
    <rPh sb="6" eb="8">
      <t>キョウツウ</t>
    </rPh>
    <rPh sb="8" eb="10">
      <t>キバン</t>
    </rPh>
    <rPh sb="21" eb="23">
      <t>ケイユ</t>
    </rPh>
    <rPh sb="25" eb="27">
      <t>セツゾク</t>
    </rPh>
    <rPh sb="41" eb="42">
      <t>オ</t>
    </rPh>
    <rPh sb="43" eb="44">
      <t>カエ</t>
    </rPh>
    <rPh sb="45" eb="47">
      <t>ツウシン</t>
    </rPh>
    <rPh sb="48" eb="50">
      <t>カショ</t>
    </rPh>
    <rPh sb="51" eb="52">
      <t>ホン</t>
    </rPh>
    <rPh sb="56" eb="58">
      <t>セツビ</t>
    </rPh>
    <rPh sb="64" eb="66">
      <t>トウキョウ</t>
    </rPh>
    <phoneticPr fontId="4"/>
  </si>
  <si>
    <t>※5</t>
    <phoneticPr fontId="4"/>
  </si>
  <si>
    <t>使用できるルーティングプロトコルはBGPまたはPBRです。センター側から配信する経路情報に、クラウド向け経路情報が追加されます。集約ルーターのデフォルトルート(ATI接続ルーターまたはFW)は変更ありません。</t>
    <rPh sb="0" eb="2">
      <t>シヨウ</t>
    </rPh>
    <rPh sb="64" eb="66">
      <t>シュウヤク</t>
    </rPh>
    <phoneticPr fontId="4"/>
  </si>
  <si>
    <t>※6</t>
    <phoneticPr fontId="4"/>
  </si>
  <si>
    <t>PBRでMicrosoft365接続する場合は、適用するI/F(O365通信振り分けをオンプレで行う場合は「お客様LAN側」、DCの場合はNWC内)、Microsoft365宛通信の送信元となるIPアドレス(NAT後 等)をご記入ください。</t>
    <rPh sb="16" eb="18">
      <t>セツゾク</t>
    </rPh>
    <rPh sb="20" eb="22">
      <t>バアイ</t>
    </rPh>
    <rPh sb="24" eb="26">
      <t>テキヨウ</t>
    </rPh>
    <rPh sb="36" eb="38">
      <t>ツウシン</t>
    </rPh>
    <rPh sb="38" eb="39">
      <t>フ</t>
    </rPh>
    <rPh sb="40" eb="41">
      <t>ワ</t>
    </rPh>
    <rPh sb="48" eb="49">
      <t>オコナ</t>
    </rPh>
    <rPh sb="50" eb="52">
      <t>バアイ</t>
    </rPh>
    <rPh sb="55" eb="57">
      <t>キャクサマ</t>
    </rPh>
    <rPh sb="60" eb="61">
      <t>ガワ</t>
    </rPh>
    <rPh sb="66" eb="68">
      <t>バアイ</t>
    </rPh>
    <rPh sb="72" eb="73">
      <t>ナイ</t>
    </rPh>
    <rPh sb="87" eb="88">
      <t>アテ</t>
    </rPh>
    <rPh sb="88" eb="90">
      <t>ツウシン</t>
    </rPh>
    <rPh sb="91" eb="93">
      <t>ソウシン</t>
    </rPh>
    <rPh sb="93" eb="94">
      <t>モト</t>
    </rPh>
    <rPh sb="107" eb="108">
      <t>ゴ</t>
    </rPh>
    <rPh sb="109" eb="110">
      <t>トウ</t>
    </rPh>
    <rPh sb="113" eb="115">
      <t>キニュウ</t>
    </rPh>
    <phoneticPr fontId="4"/>
  </si>
  <si>
    <t>※次頁へ続く</t>
    <phoneticPr fontId="20"/>
  </si>
  <si>
    <t>オプションメニュー</t>
    <phoneticPr fontId="4"/>
  </si>
  <si>
    <t>アドレス変換オプション (1対多)</t>
    <phoneticPr fontId="4"/>
  </si>
  <si>
    <t>申込IPアドレス数</t>
    <rPh sb="0" eb="1">
      <t>モウ</t>
    </rPh>
    <rPh sb="1" eb="2">
      <t>コ</t>
    </rPh>
    <rPh sb="8" eb="9">
      <t>スウ</t>
    </rPh>
    <phoneticPr fontId="4"/>
  </si>
  <si>
    <t>・1IPあたり65,000セッションまで接続が可能です</t>
    <rPh sb="20" eb="22">
      <t>セツゾク</t>
    </rPh>
    <rPh sb="23" eb="25">
      <t>カノウ</t>
    </rPh>
    <phoneticPr fontId="4"/>
  </si>
  <si>
    <t>IP</t>
    <phoneticPr fontId="4"/>
  </si>
  <si>
    <t>アドレス変換オプション (1対1)</t>
    <phoneticPr fontId="4"/>
  </si>
  <si>
    <t>利用区分</t>
    <rPh sb="0" eb="2">
      <t>リヨウ</t>
    </rPh>
    <rPh sb="2" eb="4">
      <t>クブン</t>
    </rPh>
    <phoneticPr fontId="4"/>
  </si>
  <si>
    <t>利用しない</t>
    <rPh sb="0" eb="2">
      <t>リヨウ</t>
    </rPh>
    <phoneticPr fontId="4"/>
  </si>
  <si>
    <t>利用あり</t>
    <rPh sb="0" eb="2">
      <t>リヨウ</t>
    </rPh>
    <phoneticPr fontId="4"/>
  </si>
  <si>
    <t>変更</t>
    <rPh sb="0" eb="2">
      <t>ヘンコウ</t>
    </rPh>
    <phoneticPr fontId="4"/>
  </si>
  <si>
    <t>アドレス変換オプション (1対1) 申請情報</t>
    <rPh sb="18" eb="20">
      <t>シンセイ</t>
    </rPh>
    <rPh sb="20" eb="22">
      <t>ジョウホウ</t>
    </rPh>
    <phoneticPr fontId="4"/>
  </si>
  <si>
    <t>変換先ネットワーク情報</t>
    <rPh sb="0" eb="2">
      <t>ヘンカン</t>
    </rPh>
    <rPh sb="2" eb="3">
      <t>サキ</t>
    </rPh>
    <rPh sb="9" eb="11">
      <t>ジョウホウ</t>
    </rPh>
    <phoneticPr fontId="4"/>
  </si>
  <si>
    <t>ネットワーク/サブネット(新規/現状)</t>
    <rPh sb="13" eb="15">
      <t>シンキ</t>
    </rPh>
    <rPh sb="16" eb="18">
      <t>ゲンジョウ</t>
    </rPh>
    <phoneticPr fontId="4"/>
  </si>
  <si>
    <t>ネットワーク/サブネット(変更後)</t>
    <rPh sb="13" eb="15">
      <t>ヘンコウ</t>
    </rPh>
    <rPh sb="15" eb="16">
      <t>ゴ</t>
    </rPh>
    <phoneticPr fontId="4"/>
  </si>
  <si>
    <t>クラウド接続フィルター設定オプション</t>
    <phoneticPr fontId="4"/>
  </si>
  <si>
    <t>・別紙「クラウド接続フィルター設定オプション」を記入願います
・新規契約時、一時費用は発生しません</t>
    <rPh sb="32" eb="34">
      <t>シンキ</t>
    </rPh>
    <rPh sb="34" eb="36">
      <t>ケイヤク</t>
    </rPh>
    <rPh sb="36" eb="37">
      <t>ジ</t>
    </rPh>
    <rPh sb="38" eb="40">
      <t>イチジ</t>
    </rPh>
    <phoneticPr fontId="4"/>
  </si>
  <si>
    <t>Microsoft365ルートフィルタ設定変更オプション</t>
    <phoneticPr fontId="4"/>
  </si>
  <si>
    <t>テナント
[1]</t>
    <phoneticPr fontId="4"/>
  </si>
  <si>
    <t>テナント名</t>
    <rPh sb="4" eb="5">
      <t>メイ</t>
    </rPh>
    <phoneticPr fontId="4"/>
  </si>
  <si>
    <t>・変更のみ一時費用が発生します</t>
    <rPh sb="1" eb="3">
      <t>ヘンコウ</t>
    </rPh>
    <rPh sb="5" eb="7">
      <t>イチジ</t>
    </rPh>
    <rPh sb="7" eb="9">
      <t>ヒヨウ</t>
    </rPh>
    <rPh sb="10" eb="12">
      <t>ハッセイ</t>
    </rPh>
    <phoneticPr fontId="4"/>
  </si>
  <si>
    <t>設定内容</t>
    <rPh sb="0" eb="2">
      <t>セッテイ</t>
    </rPh>
    <rPh sb="2" eb="4">
      <t>ナイヨウ</t>
    </rPh>
    <phoneticPr fontId="4"/>
  </si>
  <si>
    <t>サービス名</t>
    <rPh sb="4" eb="5">
      <t>メイ</t>
    </rPh>
    <phoneticPr fontId="4"/>
  </si>
  <si>
    <t>許可するサービス</t>
    <phoneticPr fontId="4"/>
  </si>
  <si>
    <t>変更後</t>
    <phoneticPr fontId="4"/>
  </si>
  <si>
    <t>Exchange</t>
    <phoneticPr fontId="4"/>
  </si>
  <si>
    <t>・設定区分「変更」の場合、既存の設定を含めて、
　変更後の設定情報を記入願います</t>
    <rPh sb="10" eb="12">
      <t>バアイ</t>
    </rPh>
    <phoneticPr fontId="4"/>
  </si>
  <si>
    <t>他の Microsoft365 サービス</t>
    <phoneticPr fontId="4"/>
  </si>
  <si>
    <t>SharePoint Online</t>
    <phoneticPr fontId="4"/>
  </si>
  <si>
    <t>Skype for Business</t>
    <phoneticPr fontId="4"/>
  </si>
  <si>
    <t>CRM Online</t>
    <phoneticPr fontId="4"/>
  </si>
  <si>
    <t>テナント
[2]</t>
    <phoneticPr fontId="4"/>
  </si>
  <si>
    <t>設定区分</t>
    <rPh sb="2" eb="4">
      <t>クブン</t>
    </rPh>
    <phoneticPr fontId="4"/>
  </si>
  <si>
    <t>・設定区分「変更」の場合、既存の設定を含めて、
　変更後の設定情報を記入願います</t>
    <phoneticPr fontId="4"/>
  </si>
  <si>
    <t>他の Microsoft365 サービス</t>
  </si>
  <si>
    <t>VLAN別帯域確保設定オプション</t>
    <phoneticPr fontId="4"/>
  </si>
  <si>
    <t>利用時は一時費用が発生します</t>
    <phoneticPr fontId="4"/>
  </si>
  <si>
    <t>契約帯域</t>
    <rPh sb="0" eb="2">
      <t>ケイヤク</t>
    </rPh>
    <rPh sb="2" eb="4">
      <t>タイイキ</t>
    </rPh>
    <phoneticPr fontId="4"/>
  </si>
  <si>
    <t>確保帯域(50M単位)</t>
    <rPh sb="0" eb="2">
      <t>カクホ</t>
    </rPh>
    <rPh sb="2" eb="4">
      <t>タイイキ</t>
    </rPh>
    <rPh sb="8" eb="10">
      <t>タンイ</t>
    </rPh>
    <phoneticPr fontId="4"/>
  </si>
  <si>
    <t>・設定区分に関わらず、
　一時費用が発生します
・確保帯域が同一回線の契約帯域内
　におさまるように申請願います。
（契約帯域を越した設定はできません）
・帯域確保設定を行った場合、
　設定値を超えた通信（バースト）は
　できません。未設定のアドレスレンジに
　ついては契約帯域が利用可能な帯域
　として確保されます。</t>
    <rPh sb="51" eb="53">
      <t>シンセイ</t>
    </rPh>
    <rPh sb="53" eb="54">
      <t>ネガ</t>
    </rPh>
    <phoneticPr fontId="4"/>
  </si>
  <si>
    <t>共同利用</t>
    <rPh sb="0" eb="2">
      <t>キョウドウ</t>
    </rPh>
    <rPh sb="2" eb="4">
      <t>リヨウ</t>
    </rPh>
    <phoneticPr fontId="4"/>
  </si>
  <si>
    <t>会社名</t>
    <rPh sb="0" eb="3">
      <t>カイシャメイ</t>
    </rPh>
    <phoneticPr fontId="4"/>
  </si>
  <si>
    <t>ネットワーク・サブネット</t>
    <phoneticPr fontId="4"/>
  </si>
  <si>
    <r>
      <t xml:space="preserve">構成図管理No </t>
    </r>
    <r>
      <rPr>
        <sz val="9"/>
        <color theme="1"/>
        <rFont val="Meiryo UI"/>
        <family val="3"/>
        <charset val="128"/>
      </rPr>
      <t>※7</t>
    </r>
    <phoneticPr fontId="4"/>
  </si>
  <si>
    <t>※7</t>
    <phoneticPr fontId="4"/>
  </si>
  <si>
    <t>構成図管理NoはD.e-NetWide契約にて弊社が管理しているNoです。弊社社内記入項目となります。</t>
    <rPh sb="0" eb="3">
      <t>コウセイズ</t>
    </rPh>
    <rPh sb="3" eb="5">
      <t>カンリ</t>
    </rPh>
    <rPh sb="19" eb="21">
      <t>ケイヤク</t>
    </rPh>
    <rPh sb="23" eb="25">
      <t>ヘイシャ</t>
    </rPh>
    <rPh sb="26" eb="28">
      <t>カンリ</t>
    </rPh>
    <rPh sb="37" eb="39">
      <t>ヘイシャ</t>
    </rPh>
    <rPh sb="39" eb="41">
      <t>シャナイ</t>
    </rPh>
    <rPh sb="41" eb="43">
      <t>キニュウ</t>
    </rPh>
    <rPh sb="43" eb="45">
      <t>コウモク</t>
    </rPh>
    <phoneticPr fontId="4"/>
  </si>
  <si>
    <t>特記事項</t>
    <rPh sb="0" eb="2">
      <t>トッキ</t>
    </rPh>
    <rPh sb="2" eb="4">
      <t>ジコウ</t>
    </rPh>
    <phoneticPr fontId="4"/>
  </si>
  <si>
    <t>＜ご確認事項＞</t>
    <rPh sb="2" eb="4">
      <t>カクニン</t>
    </rPh>
    <rPh sb="4" eb="6">
      <t>ジコウ</t>
    </rPh>
    <phoneticPr fontId="4"/>
  </si>
  <si>
    <t>標準納期</t>
    <phoneticPr fontId="4"/>
  </si>
  <si>
    <t>新規</t>
    <rPh sb="0" eb="2">
      <t>シンキ</t>
    </rPh>
    <phoneticPr fontId="4"/>
  </si>
  <si>
    <t>サービス反映希望日の</t>
    <rPh sb="4" eb="6">
      <t>ハンエイ</t>
    </rPh>
    <rPh sb="6" eb="9">
      <t>キボウビ</t>
    </rPh>
    <phoneticPr fontId="4"/>
  </si>
  <si>
    <r>
      <t>営業日前まで</t>
    </r>
    <r>
      <rPr>
        <sz val="9"/>
        <color theme="1"/>
        <rFont val="Meiryo UI"/>
        <family val="3"/>
        <charset val="128"/>
      </rPr>
      <t xml:space="preserve"> (土日を除く)</t>
    </r>
    <rPh sb="0" eb="3">
      <t>エイギョウビ</t>
    </rPh>
    <rPh sb="3" eb="4">
      <t>マエ</t>
    </rPh>
    <phoneticPr fontId="4"/>
  </si>
  <si>
    <t>※反映希望日が標準納期より短い、もしくは長期連休(G/W・年末年始等)を
　 跨ぐ場合は、予め弊社営業担当までご連絡願います。
※共同利用の場合、標準納期は適用外とし、個別調整とさせて頂きます。</t>
    <phoneticPr fontId="4"/>
  </si>
  <si>
    <t>変更
(標準メニュー)</t>
    <rPh sb="0" eb="2">
      <t>ヘンコウ</t>
    </rPh>
    <rPh sb="4" eb="6">
      <t>ヒョウジュン</t>
    </rPh>
    <phoneticPr fontId="4"/>
  </si>
  <si>
    <t>変更
(オプション)</t>
    <rPh sb="0" eb="2">
      <t>ヘンコウ</t>
    </rPh>
    <phoneticPr fontId="4"/>
  </si>
  <si>
    <t>申込書提出方法</t>
    <rPh sb="0" eb="2">
      <t>モウシコミ</t>
    </rPh>
    <rPh sb="2" eb="3">
      <t>ショ</t>
    </rPh>
    <rPh sb="3" eb="5">
      <t>テイシュツ</t>
    </rPh>
    <rPh sb="5" eb="7">
      <t>ホウホウ</t>
    </rPh>
    <phoneticPr fontId="4"/>
  </si>
  <si>
    <t>提出書式</t>
    <rPh sb="0" eb="2">
      <t>テイシュツ</t>
    </rPh>
    <rPh sb="2" eb="4">
      <t>ショシキ</t>
    </rPh>
    <phoneticPr fontId="4"/>
  </si>
  <si>
    <t>押印/サイン済の [原紙] または [PDF等の画像ファイル]　＋　[Excelファイル]</t>
    <rPh sb="0" eb="2">
      <t>オウイン</t>
    </rPh>
    <rPh sb="6" eb="7">
      <t>ズミ</t>
    </rPh>
    <rPh sb="10" eb="12">
      <t>ゲンシ</t>
    </rPh>
    <rPh sb="22" eb="23">
      <t>ナド</t>
    </rPh>
    <rPh sb="24" eb="26">
      <t>ガゾウ</t>
    </rPh>
    <phoneticPr fontId="4"/>
  </si>
  <si>
    <t>押印/サイン済の [原紙] または [PDF等の画像ファイル]</t>
    <phoneticPr fontId="4"/>
  </si>
  <si>
    <t>提出方法</t>
    <rPh sb="0" eb="2">
      <t>テイシュツ</t>
    </rPh>
    <rPh sb="2" eb="4">
      <t>ホウホウ</t>
    </rPh>
    <phoneticPr fontId="4"/>
  </si>
  <si>
    <t>E-mail</t>
    <phoneticPr fontId="4"/>
  </si>
  <si>
    <t>営業担当 または 営業ヘルプデスク (helpdesk01@tns.toyotasystems.com)</t>
    <phoneticPr fontId="4"/>
  </si>
  <si>
    <t>郵送</t>
    <phoneticPr fontId="4"/>
  </si>
  <si>
    <t>営業ヘルプデスク (〒461-0001 愛知県名古屋市東区泉1-23-22 トヨタホーム栄ビル4F)</t>
    <rPh sb="0" eb="2">
      <t>エイギョウ</t>
    </rPh>
    <phoneticPr fontId="4"/>
  </si>
  <si>
    <t>FAX</t>
    <phoneticPr fontId="4"/>
  </si>
  <si>
    <t>052-951-8514</t>
    <phoneticPr fontId="4"/>
  </si>
  <si>
    <t>※FAX受信確認後、弊社担当者よりご連絡致します。
　 連絡がない場合は恐れ入りますが、営業ヘルプデスク（TEL：050-3142-7889）までご一報願います。</t>
    <phoneticPr fontId="4"/>
  </si>
  <si>
    <t>契約期間</t>
    <phoneticPr fontId="4"/>
  </si>
  <si>
    <t>最低利用期間</t>
    <rPh sb="0" eb="2">
      <t>サイテイ</t>
    </rPh>
    <rPh sb="2" eb="4">
      <t>リヨウ</t>
    </rPh>
    <rPh sb="4" eb="6">
      <t>キカン</t>
    </rPh>
    <phoneticPr fontId="4"/>
  </si>
  <si>
    <t>１ヶ月</t>
    <rPh sb="2" eb="3">
      <t>ゲツ</t>
    </rPh>
    <phoneticPr fontId="4"/>
  </si>
  <si>
    <t>解約金について</t>
    <rPh sb="0" eb="2">
      <t>カイヤク</t>
    </rPh>
    <rPh sb="2" eb="3">
      <t>キン</t>
    </rPh>
    <phoneticPr fontId="4"/>
  </si>
  <si>
    <t>最低利用期間内に解約される場合、サービス種類ごとに残余の期間に対応する料金が発生します。</t>
    <phoneticPr fontId="4"/>
  </si>
  <si>
    <t>社内記入欄</t>
    <rPh sb="0" eb="2">
      <t>シャナイ</t>
    </rPh>
    <phoneticPr fontId="10"/>
  </si>
  <si>
    <t>営業部署</t>
    <phoneticPr fontId="4"/>
  </si>
  <si>
    <t>納期</t>
    <phoneticPr fontId="4"/>
  </si>
  <si>
    <t>理由</t>
    <phoneticPr fontId="4"/>
  </si>
  <si>
    <t>事前調整状況</t>
    <rPh sb="0" eb="2">
      <t>ジゼン</t>
    </rPh>
    <phoneticPr fontId="4"/>
  </si>
  <si>
    <t>調整部署</t>
    <rPh sb="2" eb="4">
      <t>ブショ</t>
    </rPh>
    <phoneticPr fontId="4"/>
  </si>
  <si>
    <t>調整先担当者</t>
    <rPh sb="2" eb="3">
      <t>サキ</t>
    </rPh>
    <rPh sb="3" eb="6">
      <t>タントウシャ</t>
    </rPh>
    <phoneticPr fontId="4"/>
  </si>
  <si>
    <t>調整日</t>
    <rPh sb="0" eb="2">
      <t>チョウセイ</t>
    </rPh>
    <rPh sb="2" eb="3">
      <t>ビ</t>
    </rPh>
    <phoneticPr fontId="4"/>
  </si>
  <si>
    <t>調整内容</t>
    <rPh sb="2" eb="4">
      <t>ナイヨウ</t>
    </rPh>
    <phoneticPr fontId="4"/>
  </si>
  <si>
    <t>休日対応理由</t>
    <phoneticPr fontId="4"/>
  </si>
  <si>
    <t>Excel回付
(社内)</t>
    <rPh sb="9" eb="11">
      <t>シャナイ</t>
    </rPh>
    <phoneticPr fontId="4"/>
  </si>
  <si>
    <t>回付方法</t>
    <rPh sb="0" eb="2">
      <t>カイフ</t>
    </rPh>
    <rPh sb="2" eb="4">
      <t>ホウホウ</t>
    </rPh>
    <phoneticPr fontId="4"/>
  </si>
  <si>
    <t>PDF添付</t>
    <rPh sb="3" eb="5">
      <t>テンプ</t>
    </rPh>
    <phoneticPr fontId="4"/>
  </si>
  <si>
    <t>対応済</t>
    <rPh sb="0" eb="2">
      <t>タイオウ</t>
    </rPh>
    <rPh sb="2" eb="3">
      <t>スミ</t>
    </rPh>
    <phoneticPr fontId="4"/>
  </si>
  <si>
    <t>SE部署</t>
    <rPh sb="2" eb="3">
      <t>ブ</t>
    </rPh>
    <rPh sb="3" eb="4">
      <t>ショ</t>
    </rPh>
    <phoneticPr fontId="4"/>
  </si>
  <si>
    <t>既存NW情報</t>
    <rPh sb="0" eb="2">
      <t>キゾン</t>
    </rPh>
    <rPh sb="4" eb="6">
      <t>ジョウホウ</t>
    </rPh>
    <phoneticPr fontId="4"/>
  </si>
  <si>
    <t>D.e-NetWide割当構成図管理No.</t>
    <rPh sb="11" eb="12">
      <t>ワ</t>
    </rPh>
    <rPh sb="12" eb="13">
      <t>ア</t>
    </rPh>
    <rPh sb="13" eb="16">
      <t>コウセイズ</t>
    </rPh>
    <rPh sb="16" eb="18">
      <t>カンリ</t>
    </rPh>
    <phoneticPr fontId="4"/>
  </si>
  <si>
    <t>(紙面)　お客様 → （営業サポート →） 営業部署[申請内容確認］ → SE部署[技術情報確認］ → 営業事務[売管登録・検収登録・申込書保管］</t>
    <rPh sb="1" eb="3">
      <t>シメン</t>
    </rPh>
    <rPh sb="24" eb="26">
      <t>ブショ</t>
    </rPh>
    <rPh sb="39" eb="41">
      <t>ブショ</t>
    </rPh>
    <phoneticPr fontId="10"/>
  </si>
  <si>
    <t>(Excel)　お客様 → （営業サポート →） 営業部署[申請内容確認］ → SE部署[技術情報確認］ → 営業事務[売管登録］ → 運用・登録部署[確認］</t>
    <rPh sb="27" eb="29">
      <t>ブショ</t>
    </rPh>
    <rPh sb="42" eb="44">
      <t>ブショ</t>
    </rPh>
    <phoneticPr fontId="10"/>
  </si>
  <si>
    <t>【料金表】</t>
    <rPh sb="1" eb="3">
      <t>リョウキン</t>
    </rPh>
    <rPh sb="3" eb="4">
      <t>ヒョウ</t>
    </rPh>
    <phoneticPr fontId="4"/>
  </si>
  <si>
    <t>品目</t>
    <rPh sb="0" eb="2">
      <t>ヒンモク</t>
    </rPh>
    <phoneticPr fontId="4"/>
  </si>
  <si>
    <t>単価</t>
    <rPh sb="0" eb="2">
      <t>タンカ</t>
    </rPh>
    <phoneticPr fontId="4"/>
  </si>
  <si>
    <t>数量</t>
    <rPh sb="0" eb="2">
      <t>スウリョウ</t>
    </rPh>
    <phoneticPr fontId="4"/>
  </si>
  <si>
    <t>料金</t>
    <rPh sb="0" eb="2">
      <t>リョウキン</t>
    </rPh>
    <phoneticPr fontId="4"/>
  </si>
  <si>
    <t>クラウド回線提供</t>
    <rPh sb="4" eb="6">
      <t>カイセン</t>
    </rPh>
    <rPh sb="6" eb="8">
      <t>テイキョウ</t>
    </rPh>
    <phoneticPr fontId="4"/>
  </si>
  <si>
    <t>一時</t>
    <rPh sb="0" eb="2">
      <t>イチジ</t>
    </rPh>
    <phoneticPr fontId="4"/>
  </si>
  <si>
    <t>クラウド回線（M365、Azure、AWS、IBM、Oracle、Google）（平日・日中）</t>
    <rPh sb="4" eb="6">
      <t>カイセン</t>
    </rPh>
    <rPh sb="41" eb="43">
      <t>ヘイジツ</t>
    </rPh>
    <rPh sb="44" eb="46">
      <t>ニッチュウ</t>
    </rPh>
    <phoneticPr fontId="4"/>
  </si>
  <si>
    <t>40,000 円</t>
    <rPh sb="7" eb="8">
      <t>エン</t>
    </rPh>
    <phoneticPr fontId="4"/>
  </si>
  <si>
    <t>クラウド回線（M365、Azure、AWS、IBM、Oracle、Google）（休日・夜間）</t>
    <rPh sb="4" eb="6">
      <t>カイセン</t>
    </rPh>
    <rPh sb="41" eb="43">
      <t>キュウジツ</t>
    </rPh>
    <rPh sb="44" eb="46">
      <t>ヤカン</t>
    </rPh>
    <phoneticPr fontId="4"/>
  </si>
  <si>
    <t>50,000 円</t>
    <rPh sb="7" eb="8">
      <t>エン</t>
    </rPh>
    <phoneticPr fontId="4"/>
  </si>
  <si>
    <t>アドレス変換オプション（1 対 多）</t>
    <rPh sb="14" eb="15">
      <t>タイ</t>
    </rPh>
    <rPh sb="16" eb="17">
      <t>タ</t>
    </rPh>
    <phoneticPr fontId="4"/>
  </si>
  <si>
    <t>アドレス変換オプション（1 対 1）</t>
    <rPh sb="14" eb="15">
      <t>タイ</t>
    </rPh>
    <phoneticPr fontId="4"/>
  </si>
  <si>
    <t>10,000 円</t>
    <rPh sb="7" eb="8">
      <t>エン</t>
    </rPh>
    <phoneticPr fontId="4"/>
  </si>
  <si>
    <t>VLAN別帯域確保設定オプション（平日・日中）</t>
    <rPh sb="17" eb="19">
      <t>ヘイジツ</t>
    </rPh>
    <rPh sb="20" eb="22">
      <t>ニッチュウ</t>
    </rPh>
    <phoneticPr fontId="4"/>
  </si>
  <si>
    <t>VLAN別帯域確保設定オプション（休日・夜間）</t>
    <rPh sb="17" eb="19">
      <t>キュウジツ</t>
    </rPh>
    <rPh sb="20" eb="22">
      <t>ヤカン</t>
    </rPh>
    <phoneticPr fontId="4"/>
  </si>
  <si>
    <t>Microsoft365導入アセスメント</t>
  </si>
  <si>
    <t>個別見積</t>
    <rPh sb="0" eb="2">
      <t>コベツ</t>
    </rPh>
    <rPh sb="2" eb="4">
      <t>ミツ</t>
    </rPh>
    <phoneticPr fontId="4"/>
  </si>
  <si>
    <t>クラウド回線変更（回線増速）（平日・日中）</t>
    <phoneticPr fontId="4"/>
  </si>
  <si>
    <t>クラウド回線変更（回線増速）（休日・夜間）</t>
    <phoneticPr fontId="4"/>
  </si>
  <si>
    <t>経路変更（PBR/Static追加・変更・削除、など）（平日・日中）</t>
    <phoneticPr fontId="4"/>
  </si>
  <si>
    <t>経路変更（PBR/Static追加・変更・削除、など）（休日・夜間）</t>
    <phoneticPr fontId="4"/>
  </si>
  <si>
    <t>アドレス変換オプション（IP追加・変更・削除）（平日・日中）</t>
    <phoneticPr fontId="4"/>
  </si>
  <si>
    <t>アドレス変換オプション（IP追加・変更・削除）（休日・夜間）</t>
    <phoneticPr fontId="4"/>
  </si>
  <si>
    <t>Microsoft365ルートフィルター設定変更オプション（設定変更）（平日・日中）</t>
    <phoneticPr fontId="4"/>
  </si>
  <si>
    <t>Microsoft365ルートフィルター設定変更オプション（設定変更）（休日・夜間）</t>
    <phoneticPr fontId="4"/>
  </si>
  <si>
    <t>クラウド接続フィルター設定オプション（設定変更）</t>
    <phoneticPr fontId="4"/>
  </si>
  <si>
    <t>VLAN別帯域確保設定オプション（設定変更）（平日・日中）</t>
    <phoneticPr fontId="4"/>
  </si>
  <si>
    <t>VLAN別帯域確保設定オプション（設定変更）（休日・夜間）</t>
    <phoneticPr fontId="4"/>
  </si>
  <si>
    <t>解約</t>
    <phoneticPr fontId="4"/>
  </si>
  <si>
    <t>－</t>
    <phoneticPr fontId="4"/>
  </si>
  <si>
    <t>月額</t>
    <rPh sb="0" eb="2">
      <t>ゲツガク</t>
    </rPh>
    <phoneticPr fontId="4"/>
  </si>
  <si>
    <t>クラウド回線Microsoft365接続</t>
    <rPh sb="4" eb="6">
      <t>カイセン</t>
    </rPh>
    <phoneticPr fontId="4"/>
  </si>
  <si>
    <t>50Mbps</t>
    <phoneticPr fontId="4"/>
  </si>
  <si>
    <t>170,000 円</t>
    <rPh sb="8" eb="9">
      <t>エン</t>
    </rPh>
    <phoneticPr fontId="4"/>
  </si>
  <si>
    <t>100Mbps</t>
    <phoneticPr fontId="4"/>
  </si>
  <si>
    <t>200Mbps</t>
    <phoneticPr fontId="4"/>
  </si>
  <si>
    <t>500Mbps</t>
    <phoneticPr fontId="4"/>
  </si>
  <si>
    <t>1G</t>
    <phoneticPr fontId="4"/>
  </si>
  <si>
    <t>アドレス変換オプション（1対多）</t>
    <phoneticPr fontId="4"/>
  </si>
  <si>
    <t>80,000 円</t>
    <rPh sb="7" eb="8">
      <t>エン</t>
    </rPh>
    <phoneticPr fontId="4"/>
  </si>
  <si>
    <t>アドレス変換オプション（1対1）</t>
    <phoneticPr fontId="4"/>
  </si>
  <si>
    <t>作業時間帯</t>
    <phoneticPr fontId="4"/>
  </si>
  <si>
    <t>申込区分①</t>
    <rPh sb="0" eb="2">
      <t>モウシコミ</t>
    </rPh>
    <rPh sb="2" eb="4">
      <t>クブン</t>
    </rPh>
    <phoneticPr fontId="4"/>
  </si>
  <si>
    <t>申込区分②</t>
    <phoneticPr fontId="4"/>
  </si>
  <si>
    <t>設定区分①</t>
    <rPh sb="0" eb="2">
      <t>セッテイ</t>
    </rPh>
    <rPh sb="2" eb="4">
      <t>クブン</t>
    </rPh>
    <phoneticPr fontId="4"/>
  </si>
  <si>
    <t>設定区分②</t>
    <phoneticPr fontId="4"/>
  </si>
  <si>
    <t>設定区分③</t>
    <phoneticPr fontId="4"/>
  </si>
  <si>
    <t>設定区分④</t>
    <phoneticPr fontId="4"/>
  </si>
  <si>
    <t>標準メニュー_接続元NWサービス</t>
    <rPh sb="9" eb="10">
      <t>モト</t>
    </rPh>
    <phoneticPr fontId="4"/>
  </si>
  <si>
    <t>Azureプライベート接続</t>
    <phoneticPr fontId="4"/>
  </si>
  <si>
    <t>Azureパブリック接続</t>
  </si>
  <si>
    <t>AWSプライベート接続</t>
  </si>
  <si>
    <t>AWSパブリック接続</t>
  </si>
  <si>
    <t>IBMCloudプライベート</t>
    <phoneticPr fontId="4"/>
  </si>
  <si>
    <t>OracleCloudプライベート</t>
    <phoneticPr fontId="4"/>
  </si>
  <si>
    <t>個別接続</t>
    <rPh sb="0" eb="2">
      <t>コベツ</t>
    </rPh>
    <rPh sb="2" eb="4">
      <t>セツゾク</t>
    </rPh>
    <phoneticPr fontId="4"/>
  </si>
  <si>
    <t>ルーティングプロトコル</t>
    <phoneticPr fontId="4"/>
  </si>
  <si>
    <t>セキュリティ共通基盤利用</t>
    <rPh sb="6" eb="8">
      <t>キョウツウ</t>
    </rPh>
    <rPh sb="8" eb="10">
      <t>キバン</t>
    </rPh>
    <rPh sb="10" eb="12">
      <t>リヨウ</t>
    </rPh>
    <phoneticPr fontId="4"/>
  </si>
  <si>
    <t>GoogleCloudプライベート</t>
    <phoneticPr fontId="4"/>
  </si>
  <si>
    <t>追加</t>
    <rPh sb="0" eb="2">
      <t>ツイカ</t>
    </rPh>
    <phoneticPr fontId="4"/>
  </si>
  <si>
    <t>50M</t>
  </si>
  <si>
    <t>RapidResponse_1G</t>
    <phoneticPr fontId="4"/>
  </si>
  <si>
    <t>BGP</t>
    <phoneticPr fontId="4"/>
  </si>
  <si>
    <t>はい</t>
    <phoneticPr fontId="4"/>
  </si>
  <si>
    <t>休日・夜間</t>
    <rPh sb="0" eb="2">
      <t>キュウジツ</t>
    </rPh>
    <rPh sb="3" eb="5">
      <t>ヤカン</t>
    </rPh>
    <phoneticPr fontId="4"/>
  </si>
  <si>
    <t>削除</t>
    <phoneticPr fontId="4"/>
  </si>
  <si>
    <t>追加（既存）</t>
    <rPh sb="0" eb="2">
      <t>ツイカ</t>
    </rPh>
    <rPh sb="3" eb="5">
      <t>キゾン</t>
    </rPh>
    <phoneticPr fontId="4"/>
  </si>
  <si>
    <t>その他（　　　　　　　　）</t>
    <rPh sb="2" eb="3">
      <t>タ</t>
    </rPh>
    <phoneticPr fontId="4"/>
  </si>
  <si>
    <t>Static</t>
    <phoneticPr fontId="4"/>
  </si>
  <si>
    <t>いいえ</t>
    <phoneticPr fontId="4"/>
  </si>
  <si>
    <t>削除</t>
  </si>
  <si>
    <t>200M</t>
  </si>
  <si>
    <t>PBR</t>
    <phoneticPr fontId="4"/>
  </si>
  <si>
    <t>300M</t>
  </si>
  <si>
    <t>500M</t>
    <phoneticPr fontId="4"/>
  </si>
  <si>
    <t>1G</t>
  </si>
  <si>
    <t>400M</t>
  </si>
  <si>
    <t>個別（　　　）</t>
    <rPh sb="0" eb="2">
      <t>コベツ</t>
    </rPh>
    <phoneticPr fontId="4"/>
  </si>
  <si>
    <t>D.e-CloudDirect (Azureプライベート)</t>
    <phoneticPr fontId="4"/>
  </si>
  <si>
    <t>※変更内容に応じて④～⑤をご記入ください</t>
    <rPh sb="1" eb="3">
      <t>ヘンコウ</t>
    </rPh>
    <rPh sb="3" eb="5">
      <t>ナイヨウ</t>
    </rPh>
    <rPh sb="6" eb="7">
      <t>オウ</t>
    </rPh>
    <rPh sb="14" eb="16">
      <t>キニュウ</t>
    </rPh>
    <phoneticPr fontId="4"/>
  </si>
  <si>
    <t>回線手配の状況により、お客様ご希望日でのサービス開始、変更反映が困難な場合がございます。　本申込受領後、スケジュール調整の上、決定させていただきます。</t>
    <rPh sb="5" eb="7">
      <t>ジョウキョウ</t>
    </rPh>
    <phoneticPr fontId="4"/>
  </si>
  <si>
    <t>標準メニュー</t>
    <phoneticPr fontId="4"/>
  </si>
  <si>
    <t>Azureプライベート接続</t>
  </si>
  <si>
    <t>Azureプライベート接続_申請情報(1/3)</t>
    <rPh sb="14" eb="16">
      <t>シンセイ</t>
    </rPh>
    <rPh sb="16" eb="18">
      <t>ジョウホウ</t>
    </rPh>
    <phoneticPr fontId="4"/>
  </si>
  <si>
    <r>
      <t xml:space="preserve">接続対象Service Key </t>
    </r>
    <r>
      <rPr>
        <sz val="9"/>
        <color theme="1"/>
        <rFont val="Meiryo UI"/>
        <family val="3"/>
        <charset val="128"/>
      </rPr>
      <t>※4</t>
    </r>
    <phoneticPr fontId="4"/>
  </si>
  <si>
    <t>ネットワーク情報 (接続元NWからのルーティング設定)</t>
    <rPh sb="6" eb="8">
      <t>ジョウホウ</t>
    </rPh>
    <rPh sb="10" eb="12">
      <t>セツゾク</t>
    </rPh>
    <rPh sb="12" eb="13">
      <t>モト</t>
    </rPh>
    <rPh sb="24" eb="26">
      <t>セッテイ</t>
    </rPh>
    <phoneticPr fontId="4"/>
  </si>
  <si>
    <t>FW利用有無</t>
    <rPh sb="2" eb="4">
      <t>リヨウ</t>
    </rPh>
    <rPh sb="4" eb="6">
      <t>ウム</t>
    </rPh>
    <phoneticPr fontId="4"/>
  </si>
  <si>
    <t>VLAN ID</t>
    <phoneticPr fontId="4"/>
  </si>
  <si>
    <t>Next-hop</t>
    <phoneticPr fontId="4"/>
  </si>
  <si>
    <t>Azureプライベート接続_申請情報(2/3)　*セキュリティ共通基盤を利用しない場合は、ゲートウェイ割り当てに必要な以下情報をご記入ください</t>
    <rPh sb="14" eb="16">
      <t>シンセイ</t>
    </rPh>
    <rPh sb="16" eb="18">
      <t>ジョウホウ</t>
    </rPh>
    <rPh sb="31" eb="33">
      <t>キョウツウ</t>
    </rPh>
    <rPh sb="33" eb="35">
      <t>キバン</t>
    </rPh>
    <rPh sb="36" eb="38">
      <t>リヨウ</t>
    </rPh>
    <rPh sb="41" eb="43">
      <t>バアイ</t>
    </rPh>
    <rPh sb="51" eb="52">
      <t>ワ</t>
    </rPh>
    <rPh sb="53" eb="54">
      <t>ア</t>
    </rPh>
    <rPh sb="56" eb="58">
      <t>ヒツヨウ</t>
    </rPh>
    <rPh sb="59" eb="61">
      <t>イカ</t>
    </rPh>
    <rPh sb="61" eb="63">
      <t>ジョウホウ</t>
    </rPh>
    <rPh sb="62" eb="63">
      <t>ホウ</t>
    </rPh>
    <rPh sb="65" eb="67">
      <t>キニュウ</t>
    </rPh>
    <phoneticPr fontId="4"/>
  </si>
  <si>
    <t>接続対象Service Key</t>
    <phoneticPr fontId="4"/>
  </si>
  <si>
    <t>ネットワーク情報（接続元NWの収容設定）</t>
    <rPh sb="6" eb="8">
      <t>ジョウホウ</t>
    </rPh>
    <rPh sb="9" eb="11">
      <t>セツゾク</t>
    </rPh>
    <rPh sb="11" eb="12">
      <t>モト</t>
    </rPh>
    <rPh sb="15" eb="17">
      <t>シュウヨウ</t>
    </rPh>
    <rPh sb="17" eb="19">
      <t>セッテイ</t>
    </rPh>
    <phoneticPr fontId="4"/>
  </si>
  <si>
    <t>収容先VRF</t>
    <rPh sb="0" eb="2">
      <t>シュウヨウ</t>
    </rPh>
    <rPh sb="2" eb="3">
      <t>サキ</t>
    </rPh>
    <phoneticPr fontId="4"/>
  </si>
  <si>
    <t>・異なるvNetに接続する場合や接続元VLAN毎に帯域制御を行う場合は収容先VRFを分けて記載願います
・収容先VRFが同一の場合、クラウド間通信は東京DC内で折り返します</t>
    <rPh sb="1" eb="2">
      <t>コト</t>
    </rPh>
    <rPh sb="9" eb="11">
      <t>セツゾク</t>
    </rPh>
    <rPh sb="13" eb="15">
      <t>バアイ</t>
    </rPh>
    <rPh sb="16" eb="18">
      <t>セツゾク</t>
    </rPh>
    <rPh sb="35" eb="37">
      <t>シュウヨウ</t>
    </rPh>
    <rPh sb="37" eb="38">
      <t>サキ</t>
    </rPh>
    <rPh sb="42" eb="43">
      <t>ワ</t>
    </rPh>
    <rPh sb="45" eb="47">
      <t>キサイ</t>
    </rPh>
    <rPh sb="47" eb="48">
      <t>ネガ</t>
    </rPh>
    <rPh sb="54" eb="56">
      <t>シュウヨウ</t>
    </rPh>
    <rPh sb="56" eb="57">
      <t>サキ</t>
    </rPh>
    <rPh sb="61" eb="63">
      <t>ドウイツ</t>
    </rPh>
    <rPh sb="64" eb="65">
      <t>バ</t>
    </rPh>
    <rPh sb="65" eb="66">
      <t>ゴウ</t>
    </rPh>
    <rPh sb="71" eb="72">
      <t>カン</t>
    </rPh>
    <rPh sb="72" eb="74">
      <t>ツウシン</t>
    </rPh>
    <rPh sb="75" eb="77">
      <t>トウキョウ</t>
    </rPh>
    <rPh sb="79" eb="80">
      <t>ナイ</t>
    </rPh>
    <rPh sb="81" eb="82">
      <t>オ</t>
    </rPh>
    <rPh sb="83" eb="84">
      <t>カエ</t>
    </rPh>
    <phoneticPr fontId="4"/>
  </si>
  <si>
    <r>
      <t xml:space="preserve">クラウド回線 【Azureプライベート接続】_申請情報(3/3)　*セキュリティ共通基盤を利用する場合は、スタティックルート設定に必要な以下情報をご記入ください </t>
    </r>
    <r>
      <rPr>
        <sz val="10"/>
        <color theme="1"/>
        <rFont val="Meiryo UI"/>
        <family val="3"/>
        <charset val="128"/>
      </rPr>
      <t>※5</t>
    </r>
    <rPh sb="23" eb="25">
      <t>シンセイ</t>
    </rPh>
    <rPh sb="25" eb="27">
      <t>ジョウホウ</t>
    </rPh>
    <rPh sb="40" eb="42">
      <t>キョウツウ</t>
    </rPh>
    <rPh sb="42" eb="44">
      <t>キバン</t>
    </rPh>
    <rPh sb="45" eb="47">
      <t>リヨウ</t>
    </rPh>
    <rPh sb="49" eb="51">
      <t>バアイ</t>
    </rPh>
    <rPh sb="62" eb="64">
      <t>セッテイ</t>
    </rPh>
    <rPh sb="65" eb="67">
      <t>ヒツヨウ</t>
    </rPh>
    <rPh sb="68" eb="70">
      <t>イカ</t>
    </rPh>
    <rPh sb="70" eb="72">
      <t>ジョウホウ</t>
    </rPh>
    <rPh sb="71" eb="72">
      <t>ホウ</t>
    </rPh>
    <rPh sb="74" eb="76">
      <t>キニュウ</t>
    </rPh>
    <phoneticPr fontId="4"/>
  </si>
  <si>
    <t>クラウド方向へのスタティックルート設定情報(お客様NWから3IP確保要)</t>
    <rPh sb="4" eb="6">
      <t>ホウコウ</t>
    </rPh>
    <rPh sb="17" eb="19">
      <t>セッテイ</t>
    </rPh>
    <rPh sb="19" eb="21">
      <t>ジョウホウ</t>
    </rPh>
    <rPh sb="23" eb="25">
      <t>キャクサマ</t>
    </rPh>
    <rPh sb="32" eb="34">
      <t>カクホ</t>
    </rPh>
    <rPh sb="34" eb="35">
      <t>ヨウ</t>
    </rPh>
    <phoneticPr fontId="4"/>
  </si>
  <si>
    <t>クラウド方向からのスタティックルート設定情報(セキュリティ共通基盤or個別)</t>
    <rPh sb="29" eb="31">
      <t>キョウツウ</t>
    </rPh>
    <rPh sb="31" eb="33">
      <t>キバン</t>
    </rPh>
    <rPh sb="35" eb="37">
      <t>コベツ</t>
    </rPh>
    <phoneticPr fontId="4"/>
  </si>
  <si>
    <t>実IP</t>
    <rPh sb="0" eb="1">
      <t>ジツ</t>
    </rPh>
    <phoneticPr fontId="4"/>
  </si>
  <si>
    <t>HSRP仮想IP</t>
    <rPh sb="4" eb="6">
      <t>カソウ</t>
    </rPh>
    <phoneticPr fontId="4"/>
  </si>
  <si>
    <t>HSRPｸﾞﾙｰﾌﾟNo</t>
    <phoneticPr fontId="4"/>
  </si>
  <si>
    <t>お客様が所有するExpressRoute Service Key情報が必要になります。（例：xxxxxxxx-xxxx-xxxx-xxxx-xxxxxxxxxxx）</t>
    <rPh sb="1" eb="3">
      <t>キャクサマ</t>
    </rPh>
    <rPh sb="4" eb="6">
      <t>ショユウ</t>
    </rPh>
    <rPh sb="32" eb="34">
      <t>ジョウホウ</t>
    </rPh>
    <rPh sb="35" eb="37">
      <t>ヒツヨウ</t>
    </rPh>
    <rPh sb="44" eb="45">
      <t>レイ</t>
    </rPh>
    <phoneticPr fontId="4"/>
  </si>
  <si>
    <t>・セキュリティ共通基盤サービスを利用している場合はスタティックルートのみとなります。</t>
    <rPh sb="7" eb="9">
      <t>キョウツウ</t>
    </rPh>
    <rPh sb="9" eb="11">
      <t>キバン</t>
    </rPh>
    <rPh sb="16" eb="18">
      <t>リヨウ</t>
    </rPh>
    <rPh sb="22" eb="24">
      <t>バアイ</t>
    </rPh>
    <phoneticPr fontId="4"/>
  </si>
  <si>
    <t>・セキュリティ共通基盤サービスを利用する場合は、セキュリティ共通基盤サービスの切替え対応(スタティックルート追加)に必要な情報を連絡致します。切替の場合は、開通連絡後に設定されるよう別途申請願います。</t>
    <rPh sb="7" eb="9">
      <t>キョウツウ</t>
    </rPh>
    <rPh sb="9" eb="11">
      <t>キバン</t>
    </rPh>
    <rPh sb="16" eb="18">
      <t>リヨウ</t>
    </rPh>
    <rPh sb="20" eb="22">
      <t>バアイ</t>
    </rPh>
    <rPh sb="30" eb="32">
      <t>キョウツウ</t>
    </rPh>
    <rPh sb="32" eb="34">
      <t>キバン</t>
    </rPh>
    <rPh sb="39" eb="40">
      <t>キ</t>
    </rPh>
    <rPh sb="40" eb="41">
      <t>カ</t>
    </rPh>
    <rPh sb="42" eb="44">
      <t>タイオウ</t>
    </rPh>
    <rPh sb="54" eb="56">
      <t>ツイカ</t>
    </rPh>
    <rPh sb="58" eb="60">
      <t>ヒツヨウ</t>
    </rPh>
    <rPh sb="61" eb="63">
      <t>ジョウホウ</t>
    </rPh>
    <rPh sb="64" eb="66">
      <t>レンラク</t>
    </rPh>
    <rPh sb="66" eb="67">
      <t>イタ</t>
    </rPh>
    <rPh sb="71" eb="72">
      <t>キ</t>
    </rPh>
    <rPh sb="72" eb="73">
      <t>カ</t>
    </rPh>
    <rPh sb="74" eb="76">
      <t>バアイ</t>
    </rPh>
    <rPh sb="78" eb="80">
      <t>カイツウ</t>
    </rPh>
    <rPh sb="80" eb="82">
      <t>レンラク</t>
    </rPh>
    <rPh sb="82" eb="83">
      <t>ゴ</t>
    </rPh>
    <rPh sb="84" eb="86">
      <t>セッテイ</t>
    </rPh>
    <rPh sb="91" eb="93">
      <t>ベット</t>
    </rPh>
    <rPh sb="93" eb="95">
      <t>シンセイ</t>
    </rPh>
    <rPh sb="95" eb="96">
      <t>ネガ</t>
    </rPh>
    <phoneticPr fontId="4"/>
  </si>
  <si>
    <t>・別紙「クラウド接続フィルター設定オプション」を記入願います
・利用時は一時費用が発生します</t>
    <rPh sb="32" eb="34">
      <t>リヨウ</t>
    </rPh>
    <rPh sb="34" eb="35">
      <t>ジ</t>
    </rPh>
    <phoneticPr fontId="4"/>
  </si>
  <si>
    <t>・設定区分に関わらず、一時費用が発生します
・確保帯域が同一回線の契約帯域内におさまるように申請願います。
（契約帯域を越した設定はできません）
・帯域確保設定を行った場合、設定値を超えた通信（バースト）はできません。未設定のアドレスレンジについては契約帯域が利用可能な帯域として確保されます。</t>
    <rPh sb="47" eb="49">
      <t>シンセイ</t>
    </rPh>
    <rPh sb="49" eb="50">
      <t>ネガ</t>
    </rPh>
    <phoneticPr fontId="4"/>
  </si>
  <si>
    <t>※反映希望日が標準納期より短い、もしくは長期連休(G/W・年末年始等)を
　 跨ぐ場合は、予め弊社営業担当までご連絡願います。</t>
    <phoneticPr fontId="4"/>
  </si>
  <si>
    <t>Excel回付
(社内)</t>
    <phoneticPr fontId="4"/>
  </si>
  <si>
    <t>160,000 円</t>
    <rPh sb="8" eb="9">
      <t>エン</t>
    </rPh>
    <phoneticPr fontId="4"/>
  </si>
  <si>
    <t>D.e-CloudDirect (Azureパブリック)</t>
    <phoneticPr fontId="4"/>
  </si>
  <si>
    <t>※変更内容に応じて④～⑦をご記入ください</t>
    <rPh sb="1" eb="3">
      <t>ヘンコウ</t>
    </rPh>
    <rPh sb="3" eb="5">
      <t>ナイヨウ</t>
    </rPh>
    <rPh sb="6" eb="7">
      <t>オウ</t>
    </rPh>
    <rPh sb="14" eb="16">
      <t>キニュウ</t>
    </rPh>
    <phoneticPr fontId="4"/>
  </si>
  <si>
    <t>Azureパブリック接続</t>
    <rPh sb="10" eb="12">
      <t>セツゾク</t>
    </rPh>
    <phoneticPr fontId="4"/>
  </si>
  <si>
    <t>接続元NWサービス(冗長回線)※利用者のみ</t>
    <rPh sb="0" eb="2">
      <t>セツゾク</t>
    </rPh>
    <rPh sb="2" eb="3">
      <t>モト</t>
    </rPh>
    <rPh sb="10" eb="12">
      <t>ジョウチョウ</t>
    </rPh>
    <rPh sb="12" eb="14">
      <t>カイセン</t>
    </rPh>
    <rPh sb="16" eb="18">
      <t>リヨウ</t>
    </rPh>
    <rPh sb="18" eb="19">
      <t>シャ</t>
    </rPh>
    <phoneticPr fontId="4"/>
  </si>
  <si>
    <t>Azureパブリック接続_申請情報</t>
    <rPh sb="13" eb="15">
      <t>シンセイ</t>
    </rPh>
    <rPh sb="15" eb="17">
      <t>ジョウホウ</t>
    </rPh>
    <phoneticPr fontId="4"/>
  </si>
  <si>
    <t>お客様が所有するExpressRoute Service Key情報が必要になります。（例：xxxxxxxx-xxxx-xxxx-xxxx-xxxxxxxxxxx）</t>
    <phoneticPr fontId="4"/>
  </si>
  <si>
    <t>使用できるルーティングプロトコルはBGPのみです。センター側から配信する経路情報に、クラウド向け経路情報が追加されます。標準のデフォルトルート(ATI接続ルーターまたはFW)は変更ありません。</t>
    <rPh sb="0" eb="2">
      <t>シヨウ</t>
    </rPh>
    <phoneticPr fontId="4"/>
  </si>
  <si>
    <t>NAT前アドレス</t>
    <rPh sb="3" eb="4">
      <t>マエ</t>
    </rPh>
    <phoneticPr fontId="4"/>
  </si>
  <si>
    <t>NAT後アドレス(社内記入)</t>
    <rPh sb="3" eb="4">
      <t>ゴ</t>
    </rPh>
    <rPh sb="9" eb="11">
      <t>シャナイ</t>
    </rPh>
    <rPh sb="11" eb="13">
      <t>キニュウ</t>
    </rPh>
    <phoneticPr fontId="4"/>
  </si>
  <si>
    <t>1Gbps</t>
    <phoneticPr fontId="4"/>
  </si>
  <si>
    <t>D.e-CloudDirect (AWSプライベート)</t>
    <phoneticPr fontId="4"/>
  </si>
  <si>
    <t>回線手配のにより、お客様ご希望日でのサービス開始、変更反映が困難な場合がございます。　本申込受領後、スケジュール調整の上、決定させていただきます。</t>
    <phoneticPr fontId="4"/>
  </si>
  <si>
    <t>AWSプライベート接続</t>
    <phoneticPr fontId="4"/>
  </si>
  <si>
    <t>AWSプライベート接続_申請情報(1/3)</t>
    <rPh sb="12" eb="14">
      <t>シンセイ</t>
    </rPh>
    <rPh sb="14" eb="16">
      <t>ジョウホウ</t>
    </rPh>
    <phoneticPr fontId="4"/>
  </si>
  <si>
    <r>
      <t xml:space="preserve">接続対象AWSアカウント </t>
    </r>
    <r>
      <rPr>
        <sz val="9"/>
        <color theme="1"/>
        <rFont val="Meiryo UI"/>
        <family val="3"/>
        <charset val="128"/>
      </rPr>
      <t>※5</t>
    </r>
    <phoneticPr fontId="4"/>
  </si>
  <si>
    <t>ネットワーク情報</t>
    <rPh sb="6" eb="8">
      <t>ジョウホウ</t>
    </rPh>
    <phoneticPr fontId="4"/>
  </si>
  <si>
    <t>AWSプライベート接続_申請情報(2/3)　*セキュリティ共通基盤を利用しない場合は、ゲートウェイ割り当てに必要な以下情報をご記入ください</t>
    <rPh sb="12" eb="14">
      <t>シンセイ</t>
    </rPh>
    <rPh sb="14" eb="16">
      <t>ジョウホウ</t>
    </rPh>
    <rPh sb="29" eb="31">
      <t>キョウツウ</t>
    </rPh>
    <rPh sb="31" eb="33">
      <t>キバン</t>
    </rPh>
    <rPh sb="34" eb="36">
      <t>リヨウ</t>
    </rPh>
    <rPh sb="39" eb="41">
      <t>バアイ</t>
    </rPh>
    <rPh sb="49" eb="50">
      <t>ワ</t>
    </rPh>
    <rPh sb="51" eb="52">
      <t>ア</t>
    </rPh>
    <rPh sb="54" eb="56">
      <t>ヒツヨウ</t>
    </rPh>
    <rPh sb="57" eb="59">
      <t>イカ</t>
    </rPh>
    <rPh sb="59" eb="61">
      <t>ジョウホウ</t>
    </rPh>
    <rPh sb="60" eb="61">
      <t>ホウ</t>
    </rPh>
    <rPh sb="63" eb="65">
      <t>キニュウ</t>
    </rPh>
    <phoneticPr fontId="4"/>
  </si>
  <si>
    <t>接続対象AWSアカウント</t>
    <phoneticPr fontId="4"/>
  </si>
  <si>
    <t>ネットワーク情報(接続元NWの収容設定)</t>
    <rPh sb="6" eb="8">
      <t>ジョウホウ</t>
    </rPh>
    <rPh sb="9" eb="11">
      <t>セツゾク</t>
    </rPh>
    <rPh sb="11" eb="12">
      <t>モト</t>
    </rPh>
    <rPh sb="15" eb="17">
      <t>シュウヨウ</t>
    </rPh>
    <rPh sb="17" eb="19">
      <t>セッテイ</t>
    </rPh>
    <phoneticPr fontId="4"/>
  </si>
  <si>
    <t>・異なるVPCに接続する場合や接続元VLAN毎に帯域制御を行う場合は収容先VRFを分けて記載願います
・収容先VRFが同一の場合、クラウド間通信は東京DC内で折り返します</t>
    <rPh sb="1" eb="2">
      <t>コト</t>
    </rPh>
    <rPh sb="8" eb="10">
      <t>セツゾク</t>
    </rPh>
    <rPh sb="12" eb="14">
      <t>バアイ</t>
    </rPh>
    <rPh sb="15" eb="17">
      <t>セツゾク</t>
    </rPh>
    <rPh sb="34" eb="36">
      <t>シュウヨウ</t>
    </rPh>
    <rPh sb="36" eb="37">
      <t>サキ</t>
    </rPh>
    <rPh sb="41" eb="42">
      <t>ワ</t>
    </rPh>
    <rPh sb="44" eb="46">
      <t>キサイ</t>
    </rPh>
    <rPh sb="46" eb="47">
      <t>ネガ</t>
    </rPh>
    <rPh sb="53" eb="55">
      <t>シュウヨウ</t>
    </rPh>
    <rPh sb="55" eb="56">
      <t>サキ</t>
    </rPh>
    <rPh sb="60" eb="62">
      <t>ドウイツ</t>
    </rPh>
    <rPh sb="63" eb="64">
      <t>バ</t>
    </rPh>
    <rPh sb="64" eb="65">
      <t>ゴウ</t>
    </rPh>
    <rPh sb="70" eb="71">
      <t>カン</t>
    </rPh>
    <rPh sb="71" eb="73">
      <t>ツウシン</t>
    </rPh>
    <rPh sb="74" eb="76">
      <t>トウキョウ</t>
    </rPh>
    <rPh sb="78" eb="79">
      <t>ナイ</t>
    </rPh>
    <rPh sb="80" eb="81">
      <t>オ</t>
    </rPh>
    <rPh sb="82" eb="83">
      <t>カエ</t>
    </rPh>
    <phoneticPr fontId="4"/>
  </si>
  <si>
    <r>
      <t xml:space="preserve">クラウド回線 【AWSプライベート接続】_申請情報(3/3)　*セキュリティ共通基盤を利用する場合は、スタティックルート設定に必要な以下情報をご記入ください </t>
    </r>
    <r>
      <rPr>
        <sz val="10"/>
        <color theme="1"/>
        <rFont val="Meiryo UI"/>
        <family val="3"/>
        <charset val="128"/>
      </rPr>
      <t>※6</t>
    </r>
    <rPh sb="21" eb="23">
      <t>シンセイ</t>
    </rPh>
    <rPh sb="23" eb="25">
      <t>ジョウホウ</t>
    </rPh>
    <rPh sb="38" eb="40">
      <t>キョウツウ</t>
    </rPh>
    <rPh sb="40" eb="42">
      <t>キバン</t>
    </rPh>
    <rPh sb="43" eb="45">
      <t>リヨウ</t>
    </rPh>
    <rPh sb="47" eb="49">
      <t>バアイ</t>
    </rPh>
    <rPh sb="60" eb="62">
      <t>セッテイ</t>
    </rPh>
    <rPh sb="63" eb="65">
      <t>ヒツヨウ</t>
    </rPh>
    <rPh sb="66" eb="68">
      <t>イカ</t>
    </rPh>
    <rPh sb="68" eb="70">
      <t>ジョウホウ</t>
    </rPh>
    <rPh sb="69" eb="70">
      <t>ホウ</t>
    </rPh>
    <rPh sb="72" eb="74">
      <t>キニュウ</t>
    </rPh>
    <phoneticPr fontId="4"/>
  </si>
  <si>
    <t>お客様が作成する仮想プライベートゲートウェイ（VGW）のカスタムASNはサービス申込後に弊社よりご案内しますので、割り当てられた番号での設定をお願いします。</t>
    <rPh sb="1" eb="3">
      <t>キャクサマ</t>
    </rPh>
    <rPh sb="4" eb="6">
      <t>サクセイ</t>
    </rPh>
    <rPh sb="8" eb="10">
      <t>カソウ</t>
    </rPh>
    <rPh sb="40" eb="41">
      <t>モウ</t>
    </rPh>
    <rPh sb="41" eb="42">
      <t>コ</t>
    </rPh>
    <rPh sb="42" eb="43">
      <t>ゴ</t>
    </rPh>
    <rPh sb="44" eb="46">
      <t>ヘイシャ</t>
    </rPh>
    <rPh sb="49" eb="51">
      <t>アンナイ</t>
    </rPh>
    <rPh sb="57" eb="58">
      <t>ワ</t>
    </rPh>
    <rPh sb="59" eb="60">
      <t>ア</t>
    </rPh>
    <rPh sb="64" eb="66">
      <t>バンゴウ</t>
    </rPh>
    <rPh sb="68" eb="70">
      <t>セッテイ</t>
    </rPh>
    <rPh sb="72" eb="73">
      <t>ネガ</t>
    </rPh>
    <phoneticPr fontId="4"/>
  </si>
  <si>
    <t>お客様が所有するAWSアカウント情報が必要になります。（例：xxxxxxxxxxxx）</t>
    <rPh sb="1" eb="3">
      <t>キャクサマ</t>
    </rPh>
    <rPh sb="4" eb="6">
      <t>ショユウ</t>
    </rPh>
    <rPh sb="16" eb="18">
      <t>ジョウホウ</t>
    </rPh>
    <rPh sb="19" eb="21">
      <t>ヒツヨウ</t>
    </rPh>
    <rPh sb="28" eb="29">
      <t>レイ</t>
    </rPh>
    <phoneticPr fontId="4"/>
  </si>
  <si>
    <t>※反映希望日が標準納期より短い、もしくは長期連休(G/W・年末年始等)を
　 跨ぐ場合は、予め弊社営業担当までご連絡願います。</t>
    <rPh sb="1" eb="3">
      <t>ハンエイ</t>
    </rPh>
    <rPh sb="3" eb="6">
      <t>キボウビ</t>
    </rPh>
    <rPh sb="7" eb="9">
      <t>ヒョウジュン</t>
    </rPh>
    <rPh sb="9" eb="11">
      <t>ノウキ</t>
    </rPh>
    <rPh sb="13" eb="14">
      <t>ミジカ</t>
    </rPh>
    <rPh sb="20" eb="22">
      <t>チョウキ</t>
    </rPh>
    <rPh sb="22" eb="24">
      <t>レンキュウ</t>
    </rPh>
    <rPh sb="29" eb="31">
      <t>ネンマツ</t>
    </rPh>
    <rPh sb="31" eb="33">
      <t>ネンシ</t>
    </rPh>
    <rPh sb="33" eb="34">
      <t>トウ</t>
    </rPh>
    <rPh sb="39" eb="40">
      <t>マタ</t>
    </rPh>
    <rPh sb="41" eb="43">
      <t>バアイ</t>
    </rPh>
    <rPh sb="45" eb="46">
      <t>アラカジ</t>
    </rPh>
    <rPh sb="47" eb="49">
      <t>ヘイシャ</t>
    </rPh>
    <rPh sb="49" eb="51">
      <t>エイギョウ</t>
    </rPh>
    <rPh sb="51" eb="53">
      <t>タントウ</t>
    </rPh>
    <rPh sb="56" eb="59">
      <t>レンラクネガ</t>
    </rPh>
    <phoneticPr fontId="4"/>
  </si>
  <si>
    <t>300Mbps</t>
    <phoneticPr fontId="4"/>
  </si>
  <si>
    <t>400Mbps</t>
    <phoneticPr fontId="4"/>
  </si>
  <si>
    <t>D.e-CloudDirect (AWSパブリック)</t>
    <phoneticPr fontId="4"/>
  </si>
  <si>
    <t>回線手配の状況により、お客様ご希望日でのサービス開始、変更反映が困難な場合がございます。　本申込受領後、スケジュール調整の上、決定させていただきます。</t>
    <phoneticPr fontId="4"/>
  </si>
  <si>
    <t>クラウド回線 【AWSパブリック接続】</t>
    <rPh sb="16" eb="18">
      <t>セツゾク</t>
    </rPh>
    <phoneticPr fontId="4"/>
  </si>
  <si>
    <t>クラウド回線 【AWSパブリック接続】_申請情報</t>
    <rPh sb="20" eb="22">
      <t>シンセイ</t>
    </rPh>
    <rPh sb="22" eb="24">
      <t>ジョウホウ</t>
    </rPh>
    <phoneticPr fontId="4"/>
  </si>
  <si>
    <r>
      <t xml:space="preserve">接続対象AWSアカウント </t>
    </r>
    <r>
      <rPr>
        <sz val="9"/>
        <color theme="1"/>
        <rFont val="Meiryo UI"/>
        <family val="3"/>
        <charset val="128"/>
      </rPr>
      <t>※4</t>
    </r>
    <phoneticPr fontId="4"/>
  </si>
  <si>
    <t>・別紙「クラウド接続フィルター設定オプション」を記入願います
・設定区分に関わらず、一時費用が発生します</t>
    <phoneticPr fontId="4"/>
  </si>
  <si>
    <t>最低利用期間内に解約される場合、サービス種類ごとに残余の期間に対応する料金が発生します。</t>
    <rPh sb="20" eb="22">
      <t>シュルイ</t>
    </rPh>
    <rPh sb="25" eb="27">
      <t>ザンヨ</t>
    </rPh>
    <rPh sb="28" eb="30">
      <t>キカン</t>
    </rPh>
    <rPh sb="31" eb="33">
      <t>タイオウ</t>
    </rPh>
    <rPh sb="35" eb="37">
      <t>リョウキン</t>
    </rPh>
    <phoneticPr fontId="4"/>
  </si>
  <si>
    <t>D.e-CloudDirect (IBMCloudプライベート)</t>
    <phoneticPr fontId="4"/>
  </si>
  <si>
    <t>クラウド回線 【IBMCloud】</t>
    <phoneticPr fontId="4"/>
  </si>
  <si>
    <t>IBMCloudプライベート</t>
  </si>
  <si>
    <t>クラウド回線 【IBMCloud】_申請情報</t>
    <rPh sb="18" eb="20">
      <t>シンセイ</t>
    </rPh>
    <rPh sb="20" eb="22">
      <t>ジョウホウ</t>
    </rPh>
    <phoneticPr fontId="4"/>
  </si>
  <si>
    <t>※次頁へ続く</t>
    <phoneticPr fontId="4"/>
  </si>
  <si>
    <t>NAT後アドレス(社内記入)</t>
    <rPh sb="3" eb="4">
      <t>ゴ</t>
    </rPh>
    <phoneticPr fontId="4"/>
  </si>
  <si>
    <t>変更（標準メニュー）</t>
    <rPh sb="0" eb="2">
      <t>ヘンコウ</t>
    </rPh>
    <rPh sb="3" eb="5">
      <t>ヒョウジュン</t>
    </rPh>
    <phoneticPr fontId="4"/>
  </si>
  <si>
    <t>変更（オプション）</t>
    <rPh sb="0" eb="2">
      <t>ヘンコウ</t>
    </rPh>
    <phoneticPr fontId="4"/>
  </si>
  <si>
    <t>Excel回付
(TS社内)</t>
    <rPh sb="11" eb="13">
      <t>シャナイ</t>
    </rPh>
    <phoneticPr fontId="4"/>
  </si>
  <si>
    <t>D.e-CloudDirect (OracleCloudプライベート)</t>
    <phoneticPr fontId="4"/>
  </si>
  <si>
    <t>クラウド回線 【OracleCloud】</t>
    <phoneticPr fontId="4"/>
  </si>
  <si>
    <t>OracleCloudプライベート</t>
  </si>
  <si>
    <t>クラウド回線 【OracleCloud】_申請情報</t>
    <rPh sb="21" eb="23">
      <t>シンセイ</t>
    </rPh>
    <rPh sb="23" eb="25">
      <t>ジョウホウ</t>
    </rPh>
    <phoneticPr fontId="4"/>
  </si>
  <si>
    <t>通信元ネットワークアドレス（宅内）</t>
    <rPh sb="0" eb="2">
      <t>ツウシン</t>
    </rPh>
    <rPh sb="2" eb="3">
      <t>モト</t>
    </rPh>
    <rPh sb="14" eb="15">
      <t>タク</t>
    </rPh>
    <rPh sb="15" eb="16">
      <t>ナイ</t>
    </rPh>
    <phoneticPr fontId="4"/>
  </si>
  <si>
    <t>通信先ネットワークアドレス（クラウド内）</t>
    <rPh sb="0" eb="2">
      <t>ツウシン</t>
    </rPh>
    <rPh sb="2" eb="3">
      <t>サキ</t>
    </rPh>
    <rPh sb="18" eb="19">
      <t>ナイ</t>
    </rPh>
    <phoneticPr fontId="4"/>
  </si>
  <si>
    <t>セキュリティ共通基盤経由(※4)</t>
    <rPh sb="6" eb="8">
      <t>キョウツウ</t>
    </rPh>
    <rPh sb="8" eb="10">
      <t>キバン</t>
    </rPh>
    <rPh sb="10" eb="12">
      <t>ケイユ</t>
    </rPh>
    <phoneticPr fontId="4"/>
  </si>
  <si>
    <t>・セキュリティ共通基盤サービスを経由する場合はスタティックルートのみとなります。</t>
    <rPh sb="7" eb="9">
      <t>キョウツウ</t>
    </rPh>
    <rPh sb="9" eb="11">
      <t>キバン</t>
    </rPh>
    <rPh sb="16" eb="18">
      <t>ケイユ</t>
    </rPh>
    <rPh sb="20" eb="22">
      <t>バアイ</t>
    </rPh>
    <phoneticPr fontId="4"/>
  </si>
  <si>
    <t>D.e-CloudDirect (GoogleCloudプライベート)</t>
    <phoneticPr fontId="4"/>
  </si>
  <si>
    <t>クラウド回線 【GoogleCloud】</t>
    <phoneticPr fontId="4"/>
  </si>
  <si>
    <t>GoogleCloudプライベート</t>
  </si>
  <si>
    <t>クラウド回線 【GoogleCloud】_申請情報</t>
    <rPh sb="21" eb="23">
      <t>シンセイ</t>
    </rPh>
    <rPh sb="23" eb="25">
      <t>ジョウホウ</t>
    </rPh>
    <phoneticPr fontId="4"/>
  </si>
  <si>
    <t>事前にお客様で作成いただくVlanアタッチメントのペアリングキー情報が必要になります。(冗長化のため2つ)</t>
    <rPh sb="0" eb="2">
      <t>ジゼン</t>
    </rPh>
    <rPh sb="4" eb="6">
      <t>キャクサマ</t>
    </rPh>
    <rPh sb="7" eb="9">
      <t>サクセイ</t>
    </rPh>
    <rPh sb="32" eb="34">
      <t>ジョウホウ</t>
    </rPh>
    <rPh sb="35" eb="37">
      <t>ヒツヨウ</t>
    </rPh>
    <rPh sb="44" eb="46">
      <t>ジョウチョウ</t>
    </rPh>
    <rPh sb="46" eb="47">
      <t>カ</t>
    </rPh>
    <phoneticPr fontId="4"/>
  </si>
  <si>
    <t>営業ヘルプデスク (〒461-0001 愛知県名古屋市東区泉1-23-22 トヨタホーム栄ビル6F)</t>
    <rPh sb="0" eb="2">
      <t>エイギョウ</t>
    </rPh>
    <phoneticPr fontId="4"/>
  </si>
  <si>
    <t>メール添付</t>
    <rPh sb="3" eb="5">
      <t>テンプ</t>
    </rPh>
    <phoneticPr fontId="4"/>
  </si>
  <si>
    <t>ファイルサーバ保管</t>
    <rPh sb="7" eb="9">
      <t>ホカン</t>
    </rPh>
    <phoneticPr fontId="4"/>
  </si>
  <si>
    <t>D.e-Share</t>
    <phoneticPr fontId="4"/>
  </si>
  <si>
    <t>↑上記リスト以外は直接入力してください</t>
    <rPh sb="1" eb="3">
      <t>ジョウキ</t>
    </rPh>
    <rPh sb="6" eb="8">
      <t>イガイ</t>
    </rPh>
    <rPh sb="9" eb="11">
      <t>チョクセツ</t>
    </rPh>
    <rPh sb="11" eb="13">
      <t>ニュウリョク</t>
    </rPh>
    <phoneticPr fontId="4"/>
  </si>
  <si>
    <t>D.e-CloudDirect (個別接続)</t>
    <rPh sb="17" eb="19">
      <t>コベツ</t>
    </rPh>
    <rPh sb="19" eb="21">
      <t>セツゾク</t>
    </rPh>
    <phoneticPr fontId="4"/>
  </si>
  <si>
    <t>個別接続のため、事前に弊社と調整済みの反映希望日程をご記入ください。</t>
    <rPh sb="0" eb="2">
      <t>コベツ</t>
    </rPh>
    <rPh sb="2" eb="4">
      <t>セツゾク</t>
    </rPh>
    <rPh sb="8" eb="10">
      <t>ジゼン</t>
    </rPh>
    <rPh sb="11" eb="13">
      <t>ヘイシャ</t>
    </rPh>
    <rPh sb="14" eb="16">
      <t>チョウセイ</t>
    </rPh>
    <rPh sb="16" eb="17">
      <t>ス</t>
    </rPh>
    <rPh sb="19" eb="21">
      <t>ハンエイ</t>
    </rPh>
    <rPh sb="21" eb="23">
      <t>キボウ</t>
    </rPh>
    <rPh sb="23" eb="25">
      <t>ニッテイ</t>
    </rPh>
    <rPh sb="27" eb="29">
      <t>キニュウ</t>
    </rPh>
    <phoneticPr fontId="4"/>
  </si>
  <si>
    <t>クラウド回線 【個別接続】</t>
    <rPh sb="8" eb="10">
      <t>コベツ</t>
    </rPh>
    <rPh sb="10" eb="12">
      <t>セツゾク</t>
    </rPh>
    <phoneticPr fontId="4"/>
  </si>
  <si>
    <t>クラウド回線 【個別接続】_申請情報</t>
    <rPh sb="8" eb="10">
      <t>コベツ</t>
    </rPh>
    <rPh sb="14" eb="16">
      <t>シンセイ</t>
    </rPh>
    <rPh sb="16" eb="18">
      <t>ジョウホウ</t>
    </rPh>
    <phoneticPr fontId="4"/>
  </si>
  <si>
    <t>直接接続設定情報(サービスkey,アカウントID 等) ※4</t>
    <rPh sb="0" eb="2">
      <t>チョクセツ</t>
    </rPh>
    <rPh sb="2" eb="4">
      <t>セツゾク</t>
    </rPh>
    <rPh sb="4" eb="6">
      <t>セッテイ</t>
    </rPh>
    <rPh sb="6" eb="8">
      <t>ジョウホウ</t>
    </rPh>
    <rPh sb="25" eb="26">
      <t>トウ</t>
    </rPh>
    <phoneticPr fontId="4"/>
  </si>
  <si>
    <t>ルーティング情報 ※5</t>
    <rPh sb="6" eb="8">
      <t>ジョウホウ</t>
    </rPh>
    <phoneticPr fontId="4"/>
  </si>
  <si>
    <t>個別接続にはお客様が所有するクラウドサービスの情報が必要となります。</t>
    <rPh sb="0" eb="2">
      <t>コベツ</t>
    </rPh>
    <rPh sb="2" eb="4">
      <t>セツゾク</t>
    </rPh>
    <rPh sb="7" eb="9">
      <t>キャクサマ</t>
    </rPh>
    <rPh sb="10" eb="12">
      <t>ショユウ</t>
    </rPh>
    <rPh sb="23" eb="25">
      <t>ジョウホウ</t>
    </rPh>
    <rPh sb="26" eb="28">
      <t>ヒツヨウ</t>
    </rPh>
    <phoneticPr fontId="4"/>
  </si>
  <si>
    <t>ネットワーク/サブネット
（VLAN番号）</t>
    <rPh sb="18" eb="20">
      <t>バンゴウ</t>
    </rPh>
    <phoneticPr fontId="4"/>
  </si>
  <si>
    <t>現在制限値</t>
    <rPh sb="0" eb="2">
      <t>ゲンザイ</t>
    </rPh>
    <rPh sb="2" eb="4">
      <t>セイゲン</t>
    </rPh>
    <rPh sb="4" eb="5">
      <t>チ</t>
    </rPh>
    <phoneticPr fontId="4"/>
  </si>
  <si>
    <t>希望制限値</t>
    <rPh sb="0" eb="2">
      <t>キボウ</t>
    </rPh>
    <rPh sb="2" eb="4">
      <t>セイゲン</t>
    </rPh>
    <rPh sb="4" eb="5">
      <t>チ</t>
    </rPh>
    <phoneticPr fontId="4"/>
  </si>
  <si>
    <t>現在AS番号</t>
    <rPh sb="0" eb="2">
      <t>ゲンザイ</t>
    </rPh>
    <rPh sb="4" eb="6">
      <t>バンゴウ</t>
    </rPh>
    <phoneticPr fontId="4"/>
  </si>
  <si>
    <t>変更後AS番号</t>
    <rPh sb="0" eb="2">
      <t>ヘンコウ</t>
    </rPh>
    <rPh sb="2" eb="3">
      <t>ゴ</t>
    </rPh>
    <rPh sb="5" eb="7">
      <t>バンゴウ</t>
    </rPh>
    <phoneticPr fontId="4"/>
  </si>
  <si>
    <t>※個別調整</t>
    <rPh sb="1" eb="3">
      <t>コベツ</t>
    </rPh>
    <rPh sb="3" eb="5">
      <t>チョウセイ</t>
    </rPh>
    <phoneticPr fontId="4"/>
  </si>
  <si>
    <t>サービス料金表、約款に順ずるものとする</t>
    <rPh sb="4" eb="6">
      <t>リョウキン</t>
    </rPh>
    <rPh sb="6" eb="7">
      <t>ヒョウ</t>
    </rPh>
    <rPh sb="8" eb="10">
      <t>ヤッカン</t>
    </rPh>
    <rPh sb="11" eb="12">
      <t>ジュン</t>
    </rPh>
    <phoneticPr fontId="4"/>
  </si>
  <si>
    <t>クラウド回線（個別接続）</t>
    <rPh sb="4" eb="6">
      <t>カイセン</t>
    </rPh>
    <rPh sb="7" eb="9">
      <t>コベツ</t>
    </rPh>
    <rPh sb="9" eb="11">
      <t>セツゾク</t>
    </rPh>
    <phoneticPr fontId="4"/>
  </si>
  <si>
    <t>クラウド回線個別接続</t>
    <phoneticPr fontId="4"/>
  </si>
  <si>
    <t>クラウド接続フィルター設定オプションをお申込の場合、「サービス申込書」、「サービス個別申込書」に添付しご提出ください。</t>
    <rPh sb="4" eb="6">
      <t>セツゾク</t>
    </rPh>
    <rPh sb="11" eb="13">
      <t>セッテイ</t>
    </rPh>
    <rPh sb="20" eb="21">
      <t>モウ</t>
    </rPh>
    <rPh sb="21" eb="22">
      <t>コ</t>
    </rPh>
    <rPh sb="23" eb="25">
      <t>バアイ</t>
    </rPh>
    <rPh sb="48" eb="50">
      <t>テンプ</t>
    </rPh>
    <rPh sb="52" eb="54">
      <t>テイシュツ</t>
    </rPh>
    <phoneticPr fontId="4"/>
  </si>
  <si>
    <t>D.e-CloudDirect(クラウド接続フィルター設定オプション)</t>
    <phoneticPr fontId="4"/>
  </si>
  <si>
    <t>※1　回線を新規で契約の場合は、申込区分「新規」を選択してください</t>
    <rPh sb="3" eb="5">
      <t>カイセン</t>
    </rPh>
    <rPh sb="6" eb="8">
      <t>シンキ</t>
    </rPh>
    <rPh sb="9" eb="11">
      <t>ケイヤク</t>
    </rPh>
    <rPh sb="12" eb="14">
      <t>バアイ</t>
    </rPh>
    <rPh sb="16" eb="17">
      <t>モウ</t>
    </rPh>
    <rPh sb="17" eb="18">
      <t>コ</t>
    </rPh>
    <rPh sb="18" eb="20">
      <t>クブン</t>
    </rPh>
    <rPh sb="21" eb="23">
      <t>シンキ</t>
    </rPh>
    <rPh sb="25" eb="27">
      <t>センタク</t>
    </rPh>
    <phoneticPr fontId="4"/>
  </si>
  <si>
    <t>※2　追加、削除を合わせた申込みの場合は、申込区分を分けてご記入ください</t>
    <phoneticPr fontId="4"/>
  </si>
  <si>
    <t>登録情報</t>
    <rPh sb="0" eb="2">
      <t>トウロク</t>
    </rPh>
    <rPh sb="2" eb="4">
      <t>ジョウホウ</t>
    </rPh>
    <phoneticPr fontId="4"/>
  </si>
  <si>
    <r>
      <t xml:space="preserve">申込区分 </t>
    </r>
    <r>
      <rPr>
        <sz val="10"/>
        <color theme="1"/>
        <rFont val="Meiryo UI"/>
        <family val="3"/>
        <charset val="128"/>
      </rPr>
      <t>※1</t>
    </r>
    <rPh sb="0" eb="1">
      <t>モウ</t>
    </rPh>
    <rPh sb="1" eb="2">
      <t>コ</t>
    </rPh>
    <rPh sb="2" eb="4">
      <t>クブン</t>
    </rPh>
    <phoneticPr fontId="4"/>
  </si>
  <si>
    <t>削除</t>
    <rPh sb="0" eb="2">
      <t>サクジョ</t>
    </rPh>
    <phoneticPr fontId="4"/>
  </si>
  <si>
    <t>GW外設置マシン</t>
    <phoneticPr fontId="4"/>
  </si>
  <si>
    <t>ポート番号</t>
    <phoneticPr fontId="4"/>
  </si>
  <si>
    <t>GW内設置マシン</t>
    <rPh sb="2" eb="3">
      <t>ナイ</t>
    </rPh>
    <phoneticPr fontId="4"/>
  </si>
  <si>
    <t>ポート番号</t>
    <rPh sb="3" eb="5">
      <t>バンゴウ</t>
    </rPh>
    <phoneticPr fontId="4"/>
  </si>
  <si>
    <t>プロトコル</t>
    <phoneticPr fontId="4"/>
  </si>
  <si>
    <t>利用アプリケーション</t>
    <rPh sb="0" eb="2">
      <t>リヨウ</t>
    </rPh>
    <phoneticPr fontId="4"/>
  </si>
  <si>
    <t>申込区分※1</t>
    <rPh sb="0" eb="1">
      <t>モウ</t>
    </rPh>
    <rPh sb="1" eb="2">
      <t>コ</t>
    </rPh>
    <rPh sb="2" eb="4">
      <t>クブン</t>
    </rPh>
    <phoneticPr fontId="4"/>
  </si>
  <si>
    <t>○○</t>
    <phoneticPr fontId="4"/>
  </si>
  <si>
    <t>xxxxxxx-xxxx</t>
    <phoneticPr fontId="4"/>
  </si>
  <si>
    <t>xxx</t>
    <phoneticPr fontId="4"/>
  </si>
  <si>
    <t>xxxx</t>
    <phoneticPr fontId="4"/>
  </si>
  <si>
    <t>○○県○○市○○区○○町 x丁目x番地x</t>
    <phoneticPr fontId="4"/>
  </si>
  <si>
    <t>○○ビル x階</t>
    <phoneticPr fontId="4"/>
  </si>
  <si>
    <t>ｶﾌﾞｼｷｶﾞｲｼｬ ﾏﾙﾏﾙ</t>
    <phoneticPr fontId="4"/>
  </si>
  <si>
    <t>株式会社　○○</t>
    <phoneticPr fontId="4"/>
  </si>
  <si>
    <t>ｼｽﾃﾑ ﾀﾛｳ</t>
    <phoneticPr fontId="4"/>
  </si>
  <si>
    <t>システム　太郎</t>
    <phoneticPr fontId="4"/>
  </si>
  <si>
    <t>xxx-xxx-xxxx</t>
    <phoneticPr fontId="4"/>
  </si>
  <si>
    <t>system-taro</t>
    <phoneticPr fontId="4"/>
  </si>
  <si>
    <t>aaaaa.co.jp</t>
    <phoneticPr fontId="4"/>
  </si>
  <si>
    <t>xxxxxxxxxx</t>
    <phoneticPr fontId="4"/>
  </si>
  <si>
    <t>D.e-CloudDirect (Microsoft365)</t>
    <phoneticPr fontId="4"/>
  </si>
  <si>
    <t>Microsoft365検証</t>
    <phoneticPr fontId="4"/>
  </si>
  <si>
    <t>ts-test</t>
    <phoneticPr fontId="4"/>
  </si>
  <si>
    <t>10.x.x.x/25</t>
    <phoneticPr fontId="4"/>
  </si>
  <si>
    <t>x.x.x.x</t>
    <phoneticPr fontId="4"/>
  </si>
  <si>
    <t>x.x.x.x/xx</t>
    <phoneticPr fontId="4"/>
  </si>
  <si>
    <t>y.y.y.y/yy</t>
    <phoneticPr fontId="4"/>
  </si>
  <si>
    <r>
      <t xml:space="preserve">申込区分 </t>
    </r>
    <r>
      <rPr>
        <sz val="10"/>
        <rFont val="Meiryo UI"/>
        <family val="3"/>
        <charset val="128"/>
      </rPr>
      <t>※1</t>
    </r>
    <rPh sb="0" eb="1">
      <t>モウ</t>
    </rPh>
    <rPh sb="1" eb="2">
      <t>コ</t>
    </rPh>
    <rPh sb="2" eb="4">
      <t>クブン</t>
    </rPh>
    <phoneticPr fontId="4"/>
  </si>
  <si>
    <t>any</t>
  </si>
  <si>
    <t>x.x.x.x</t>
  </si>
  <si>
    <t>TCP</t>
  </si>
  <si>
    <t>WWW</t>
  </si>
  <si>
    <t>HTTPS</t>
  </si>
  <si>
    <t>UDP</t>
  </si>
  <si>
    <t>FTP</t>
  </si>
  <si>
    <t>DOMAIN</t>
  </si>
  <si>
    <t>（個別見積）</t>
    <rPh sb="1" eb="3">
      <t>コベツ</t>
    </rPh>
    <rPh sb="3" eb="5">
      <t>ミツモ</t>
    </rPh>
    <phoneticPr fontId="4"/>
  </si>
  <si>
    <t>特記事項※8</t>
    <rPh sb="0" eb="2">
      <t>トッキ</t>
    </rPh>
    <rPh sb="2" eb="4">
      <t>ジコウ</t>
    </rPh>
    <phoneticPr fontId="4"/>
  </si>
  <si>
    <t>※8</t>
    <phoneticPr fontId="4"/>
  </si>
  <si>
    <t>ATI公開時は、クラウドに割り当てるアドレスのみを広報するよう制御します。</t>
    <phoneticPr fontId="4"/>
  </si>
  <si>
    <t>※6</t>
    <phoneticPr fontId="4"/>
  </si>
  <si>
    <t>特記事項※6</t>
    <rPh sb="0" eb="2">
      <t>トッキ</t>
    </rPh>
    <rPh sb="2" eb="4">
      <t>ジコウ</t>
    </rPh>
    <phoneticPr fontId="4"/>
  </si>
  <si>
    <t>※7</t>
    <phoneticPr fontId="4"/>
  </si>
  <si>
    <t>特記事項※7</t>
    <rPh sb="0" eb="2">
      <t>トッキ</t>
    </rPh>
    <rPh sb="2" eb="4">
      <t>ジコウ</t>
    </rPh>
    <phoneticPr fontId="4"/>
  </si>
  <si>
    <t>※5</t>
    <phoneticPr fontId="4"/>
  </si>
  <si>
    <t>特記事項※5</t>
    <rPh sb="0" eb="2">
      <t>トッキ</t>
    </rPh>
    <rPh sb="2" eb="4">
      <t>ジコウ</t>
    </rPh>
    <phoneticPr fontId="4"/>
  </si>
  <si>
    <t>※4</t>
    <phoneticPr fontId="4"/>
  </si>
  <si>
    <r>
      <t xml:space="preserve">サービス反映希望日 </t>
    </r>
    <r>
      <rPr>
        <sz val="9"/>
        <color theme="1"/>
        <rFont val="Meiryo UI"/>
        <family val="3"/>
        <charset val="128"/>
      </rPr>
      <t>※1,2,3</t>
    </r>
    <phoneticPr fontId="4"/>
  </si>
  <si>
    <r>
      <rPr>
        <sz val="10"/>
        <color theme="1"/>
        <rFont val="Meiryo UI"/>
        <family val="3"/>
        <charset val="128"/>
      </rPr>
      <t>作業時間帯</t>
    </r>
    <r>
      <rPr>
        <sz val="9"/>
        <color theme="1"/>
        <rFont val="Meiryo UI"/>
        <family val="3"/>
        <charset val="128"/>
      </rPr>
      <t xml:space="preserve"> ※4</t>
    </r>
    <rPh sb="4" eb="5">
      <t>タイ</t>
    </rPh>
    <phoneticPr fontId="4"/>
  </si>
  <si>
    <r>
      <t xml:space="preserve">標準メニュー </t>
    </r>
    <r>
      <rPr>
        <sz val="10"/>
        <color theme="1"/>
        <rFont val="Meiryo UI"/>
        <family val="3"/>
        <charset val="128"/>
      </rPr>
      <t>※5</t>
    </r>
    <phoneticPr fontId="4"/>
  </si>
  <si>
    <t>解約の場合、事前にクラウド側の接続設定を消去をお願いします</t>
    <rPh sb="0" eb="2">
      <t>カイヤク</t>
    </rPh>
    <rPh sb="3" eb="5">
      <t>バアイ</t>
    </rPh>
    <rPh sb="6" eb="8">
      <t>ジゼン</t>
    </rPh>
    <phoneticPr fontId="4"/>
  </si>
  <si>
    <t>変更：経路変更</t>
    <rPh sb="0" eb="2">
      <t>ヘンコウ</t>
    </rPh>
    <rPh sb="3" eb="5">
      <t>ケイロ</t>
    </rPh>
    <rPh sb="5" eb="7">
      <t>ヘンコウ</t>
    </rPh>
    <phoneticPr fontId="4"/>
  </si>
  <si>
    <t>D.e-CloudDirect (Microsoft365)</t>
    <phoneticPr fontId="4"/>
  </si>
  <si>
    <t>2回線以上必要な場合は申込書を本数分提出ください</t>
    <phoneticPr fontId="4"/>
  </si>
  <si>
    <t>※7</t>
    <phoneticPr fontId="4"/>
  </si>
  <si>
    <t>ATI公開（販売店含む）</t>
    <rPh sb="3" eb="5">
      <t>コウカイ</t>
    </rPh>
    <rPh sb="6" eb="9">
      <t>ハンバイテン</t>
    </rPh>
    <rPh sb="9" eb="10">
      <t>フク</t>
    </rPh>
    <phoneticPr fontId="4"/>
  </si>
  <si>
    <t>D.e-NetWide</t>
    <phoneticPr fontId="4"/>
  </si>
  <si>
    <t>その他接続</t>
    <rPh sb="3" eb="5">
      <t>セツゾク</t>
    </rPh>
    <phoneticPr fontId="4"/>
  </si>
  <si>
    <t>D.e-NetWide</t>
  </si>
  <si>
    <t>BGP</t>
    <phoneticPr fontId="4"/>
  </si>
  <si>
    <t>Vlanアタッチメント ペアリングキー(※4、※5)
メイン(末尾/1)</t>
    <rPh sb="31" eb="33">
      <t>マツビ</t>
    </rPh>
    <phoneticPr fontId="4"/>
  </si>
  <si>
    <t>Vlanアタッチメント ペアリングキー(※4、※5)
セカンダリ(末尾/2)</t>
    <phoneticPr fontId="4"/>
  </si>
  <si>
    <t>VLANアタッチメント作成時のCloud Routerは「VLAN A」、「VLAN B」で同じものを設定してください。</t>
    <rPh sb="11" eb="14">
      <t>サクセイジ</t>
    </rPh>
    <rPh sb="46" eb="47">
      <t>オナ</t>
    </rPh>
    <rPh sb="51" eb="53">
      <t>セッテイ</t>
    </rPh>
    <phoneticPr fontId="4"/>
  </si>
  <si>
    <t>新規の場合は15営業日、変更（回線）の場合は10営業日、変更（回線以外）の場合は5営業日以上空けて希望日を記入下さい　/ 平日営業時間帯(9時-18時)での対応となります</t>
    <rPh sb="19" eb="21">
      <t>バアイ</t>
    </rPh>
    <rPh sb="24" eb="27">
      <t>エイギョウビ</t>
    </rPh>
    <phoneticPr fontId="4"/>
  </si>
  <si>
    <t>下記②サービス契約約款等の各定めに同意し、申込みを行います。［約款等はこちらのサイトにございます。https://www.toyotasystems.com/product-service/］</t>
    <rPh sb="0" eb="2">
      <t>カキ</t>
    </rPh>
    <rPh sb="11" eb="12">
      <t>トウ</t>
    </rPh>
    <phoneticPr fontId="13"/>
  </si>
  <si>
    <t>*任意</t>
    <rPh sb="1" eb="3">
      <t>ニンイ</t>
    </rPh>
    <phoneticPr fontId="4"/>
  </si>
  <si>
    <t>※2ページ目があります</t>
    <rPh sb="5" eb="6">
      <t>メ</t>
    </rPh>
    <phoneticPr fontId="20"/>
  </si>
  <si>
    <t>送付方法</t>
    <rPh sb="0" eb="2">
      <t>ソウフ</t>
    </rPh>
    <rPh sb="2" eb="4">
      <t>ホウホウ</t>
    </rPh>
    <phoneticPr fontId="4"/>
  </si>
  <si>
    <t>原紙郵送</t>
    <rPh sb="0" eb="2">
      <t>ゲンシ</t>
    </rPh>
    <rPh sb="2" eb="4">
      <t>ユウソウ</t>
    </rPh>
    <phoneticPr fontId="4"/>
  </si>
  <si>
    <t>原紙郵送 + データ送付 (E-Mail)</t>
    <rPh sb="0" eb="2">
      <t>ゲンシ</t>
    </rPh>
    <rPh sb="2" eb="4">
      <t>ユウソウ</t>
    </rPh>
    <rPh sb="10" eb="12">
      <t>ソウフ</t>
    </rPh>
    <phoneticPr fontId="4"/>
  </si>
  <si>
    <t>※データ送付は月額及び月額合算請求の一時費用が対象です。</t>
    <phoneticPr fontId="4"/>
  </si>
  <si>
    <t>データ送付 (E-Mail)</t>
    <rPh sb="3" eb="5">
      <t>ソウフ</t>
    </rPh>
    <phoneticPr fontId="4"/>
  </si>
  <si>
    <t>◆複数の方にご確認いただける
　 同報メールの登録を推奨致します</t>
    <phoneticPr fontId="4"/>
  </si>
  <si>
    <r>
      <t>弊社請求書発行　</t>
    </r>
    <r>
      <rPr>
        <sz val="9"/>
        <rFont val="Meiryo UI"/>
        <family val="3"/>
        <charset val="128"/>
      </rPr>
      <t xml:space="preserve"> *サービスの請求タイミングに準じて発行</t>
    </r>
    <rPh sb="15" eb="17">
      <t>セイキュウ</t>
    </rPh>
    <rPh sb="23" eb="24">
      <t>ジュン</t>
    </rPh>
    <rPh sb="26" eb="28">
      <t>ハッコウ</t>
    </rPh>
    <phoneticPr fontId="4"/>
  </si>
  <si>
    <t>〇〇部</t>
    <rPh sb="2" eb="3">
      <t>ブ</t>
    </rPh>
    <phoneticPr fontId="4"/>
  </si>
  <si>
    <t>〇〇</t>
    <phoneticPr fontId="4"/>
  </si>
  <si>
    <t>2024/4/1　Ver2.3</t>
    <phoneticPr fontId="4"/>
  </si>
  <si>
    <t>177,000 円</t>
    <rPh sb="8" eb="9">
      <t>エン</t>
    </rPh>
    <phoneticPr fontId="4"/>
  </si>
  <si>
    <t>260,000 円</t>
    <rPh sb="8" eb="9">
      <t>エン</t>
    </rPh>
    <phoneticPr fontId="4"/>
  </si>
  <si>
    <t>420,000 円</t>
    <rPh sb="8" eb="9">
      <t>エン</t>
    </rPh>
    <phoneticPr fontId="4"/>
  </si>
  <si>
    <t>910,000 円</t>
    <rPh sb="8" eb="9">
      <t>エン</t>
    </rPh>
    <phoneticPr fontId="4"/>
  </si>
  <si>
    <t>1,770,000 円</t>
    <rPh sb="10" eb="11">
      <t>エン</t>
    </rPh>
    <phoneticPr fontId="4"/>
  </si>
  <si>
    <t>95,000 円</t>
    <rPh sb="7" eb="8">
      <t>エン</t>
    </rPh>
    <phoneticPr fontId="4"/>
  </si>
  <si>
    <t>107,000 円</t>
    <rPh sb="8" eb="9">
      <t>エン</t>
    </rPh>
    <phoneticPr fontId="4"/>
  </si>
  <si>
    <t>130,000 円</t>
    <rPh sb="8" eb="9">
      <t>エン</t>
    </rPh>
    <phoneticPr fontId="4"/>
  </si>
  <si>
    <t>270,000 円</t>
    <rPh sb="8" eb="9">
      <t>エン</t>
    </rPh>
    <phoneticPr fontId="4"/>
  </si>
  <si>
    <t>146,000 円</t>
    <rPh sb="8" eb="9">
      <t>エン</t>
    </rPh>
    <phoneticPr fontId="4"/>
  </si>
  <si>
    <t>134,000 円</t>
    <rPh sb="8" eb="9">
      <t>エン</t>
    </rPh>
    <phoneticPr fontId="4"/>
  </si>
  <si>
    <t>149,000 円</t>
    <rPh sb="8" eb="9">
      <t>エン</t>
    </rPh>
    <phoneticPr fontId="4"/>
  </si>
  <si>
    <t>159,000 円</t>
    <rPh sb="8" eb="9">
      <t>エン</t>
    </rPh>
    <phoneticPr fontId="4"/>
  </si>
  <si>
    <t>189,000 円</t>
    <rPh sb="8" eb="9">
      <t>エン</t>
    </rPh>
    <phoneticPr fontId="4"/>
  </si>
  <si>
    <t>194,000 円</t>
    <rPh sb="8" eb="9">
      <t>エン</t>
    </rPh>
    <phoneticPr fontId="4"/>
  </si>
  <si>
    <t>新規の申込受付は終了いたしました</t>
    <rPh sb="0" eb="2">
      <t>シンキ</t>
    </rPh>
    <rPh sb="3" eb="5">
      <t>モウシコミ</t>
    </rPh>
    <rPh sb="5" eb="7">
      <t>ウケツケ</t>
    </rPh>
    <rPh sb="8" eb="10">
      <t>シュウリョウ</t>
    </rPh>
    <phoneticPr fontId="4"/>
  </si>
  <si>
    <r>
      <t xml:space="preserve">IBMアカウントID </t>
    </r>
    <r>
      <rPr>
        <sz val="9"/>
        <color theme="1"/>
        <rFont val="Meiryo UI"/>
        <family val="3"/>
        <charset val="128"/>
      </rPr>
      <t>※4</t>
    </r>
    <phoneticPr fontId="4"/>
  </si>
  <si>
    <t>お客様が所有するIBMCloud DirectLinkのIBMアカウントIDが必要になります。（例：xxxxxxxxxxxx）</t>
    <rPh sb="1" eb="3">
      <t>キャクサマ</t>
    </rPh>
    <rPh sb="4" eb="6">
      <t>ショユウ</t>
    </rPh>
    <rPh sb="39" eb="41">
      <t>ヒツヨウ</t>
    </rPh>
    <rPh sb="48" eb="49">
      <t>レイ</t>
    </rPh>
    <phoneticPr fontId="4"/>
  </si>
  <si>
    <t>通信元NW/サブネット(宅内)</t>
    <rPh sb="0" eb="2">
      <t>ツウシン</t>
    </rPh>
    <rPh sb="2" eb="3">
      <t>モト</t>
    </rPh>
    <rPh sb="12" eb="14">
      <t>タクナイ</t>
    </rPh>
    <phoneticPr fontId="4"/>
  </si>
  <si>
    <t>通信先NW/サブネット(クラウド)</t>
    <rPh sb="0" eb="2">
      <t>ツウシン</t>
    </rPh>
    <rPh sb="2" eb="3">
      <t>サキ</t>
    </rPh>
    <phoneticPr fontId="4"/>
  </si>
  <si>
    <t>通信元NW/サブネット(宅内)</t>
    <rPh sb="0" eb="2">
      <t>ツウシン</t>
    </rPh>
    <rPh sb="2" eb="3">
      <t>モト</t>
    </rPh>
    <rPh sb="12" eb="13">
      <t>タク</t>
    </rPh>
    <rPh sb="13" eb="14">
      <t>ナイ</t>
    </rPh>
    <phoneticPr fontId="4"/>
  </si>
  <si>
    <t>クラウドへの通知経路</t>
    <rPh sb="6" eb="10">
      <t>ツウチケイロ</t>
    </rPh>
    <phoneticPr fontId="4"/>
  </si>
  <si>
    <t>デフォルトルートのみ</t>
    <phoneticPr fontId="4"/>
  </si>
  <si>
    <t>デフォルトルート以外</t>
    <rPh sb="8" eb="10">
      <t>イガイ</t>
    </rPh>
    <phoneticPr fontId="4"/>
  </si>
  <si>
    <t>個別の経路指定あり</t>
    <rPh sb="0" eb="2">
      <t>コベツ</t>
    </rPh>
    <rPh sb="3" eb="5">
      <t>ケイロ</t>
    </rPh>
    <rPh sb="5" eb="7">
      <t>シテイ</t>
    </rPh>
    <phoneticPr fontId="4"/>
  </si>
  <si>
    <t>個別の経路指定</t>
    <rPh sb="0" eb="2">
      <t>コベツ</t>
    </rPh>
    <rPh sb="3" eb="5">
      <t>ケイロ</t>
    </rPh>
    <rPh sb="5" eb="7">
      <t>シテイ</t>
    </rPh>
    <phoneticPr fontId="4"/>
  </si>
  <si>
    <t>2024/4/1　Ver2.2</t>
    <phoneticPr fontId="4"/>
  </si>
  <si>
    <t>174,000 円</t>
    <rPh sb="8" eb="9">
      <t>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</si>
</sst>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0_);[Red]\(&quot;¥&quot;#,##0\)"/>
    <numFmt numFmtId="177" formatCode="[$-F800]dddd\,\ mmmm\ dd\,\ yyyy"/>
    <numFmt numFmtId="178" formatCode="yyyy&quot;年&quot;m&quot;月&quot;d&quot;日&quot;\(aaa\)"/>
    <numFmt numFmtId="179" formatCode="0_);[Red]\(0\)"/>
  </numFmts>
  <fonts count="5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9"/>
      <name val="Meiryo UI"/>
      <family val="3"/>
      <charset val="128"/>
    </font>
    <font>
      <sz val="6"/>
      <name val="游ゴシック"/>
      <family val="2"/>
      <charset val="128"/>
      <scheme val="minor"/>
    </font>
    <font>
      <sz val="11"/>
      <name val="Meiryo UI"/>
      <family val="3"/>
      <charset val="128"/>
    </font>
    <font>
      <sz val="12"/>
      <name val="Meiryo UI"/>
      <family val="3"/>
      <charset val="128"/>
    </font>
    <font>
      <sz val="9"/>
      <name val="Times New Roman"/>
      <family val="1"/>
    </font>
    <font>
      <b/>
      <sz val="20"/>
      <name val="Meiryo UI"/>
      <family val="3"/>
      <charset val="128"/>
    </font>
    <font>
      <b/>
      <sz val="18"/>
      <name val="Meiryo UI"/>
      <family val="3"/>
      <charset val="128"/>
    </font>
    <font>
      <sz val="6"/>
      <name val="ＭＳ Ｐゴシック"/>
      <family val="3"/>
      <charset val="128"/>
    </font>
    <font>
      <b/>
      <sz val="11"/>
      <name val="Meiryo UI"/>
      <family val="3"/>
      <charset val="128"/>
    </font>
    <font>
      <sz val="8"/>
      <name val="Meiryo UI"/>
      <family val="3"/>
      <charset val="128"/>
    </font>
    <font>
      <sz val="7"/>
      <name val="Meiryo UI"/>
      <family val="3"/>
      <charset val="128"/>
    </font>
    <font>
      <b/>
      <sz val="14"/>
      <name val="Meiryo UI"/>
      <family val="3"/>
      <charset val="128"/>
    </font>
    <font>
      <b/>
      <sz val="16"/>
      <name val="Meiryo UI"/>
      <family val="3"/>
      <charset val="128"/>
    </font>
    <font>
      <sz val="10"/>
      <name val="Meiryo UI"/>
      <family val="3"/>
      <charset val="128"/>
    </font>
    <font>
      <sz val="14"/>
      <name val="Meiryo UI"/>
      <family val="3"/>
      <charset val="128"/>
    </font>
    <font>
      <sz val="11"/>
      <name val="ＭＳ Ｐゴシック"/>
      <family val="3"/>
      <charset val="128"/>
    </font>
    <font>
      <b/>
      <sz val="12"/>
      <name val="Meiryo UI"/>
      <family val="3"/>
      <charset val="128"/>
    </font>
    <font>
      <sz val="6"/>
      <name val="Meiryo UI"/>
      <family val="2"/>
      <charset val="128"/>
    </font>
    <font>
      <sz val="14"/>
      <color rgb="FF002060"/>
      <name val="Meiryo UI"/>
      <family val="3"/>
      <charset val="128"/>
    </font>
    <font>
      <sz val="11"/>
      <color theme="1" tint="0.34998626667073579"/>
      <name val="Meiryo UI"/>
      <family val="3"/>
      <charset val="128"/>
    </font>
    <font>
      <sz val="12"/>
      <color theme="1"/>
      <name val="游ゴシック"/>
      <family val="2"/>
      <charset val="128"/>
      <scheme val="minor"/>
    </font>
    <font>
      <sz val="9"/>
      <name val="ＭＳ Ｐゴシック"/>
      <family val="3"/>
      <charset val="128"/>
    </font>
    <font>
      <sz val="9"/>
      <name val="游ゴシック"/>
      <family val="2"/>
      <charset val="128"/>
      <scheme val="minor"/>
    </font>
    <font>
      <sz val="9"/>
      <color theme="1"/>
      <name val="游ゴシック"/>
      <family val="2"/>
      <charset val="128"/>
      <scheme val="minor"/>
    </font>
    <font>
      <sz val="11"/>
      <color theme="1" tint="0.34998626667073579"/>
      <name val="游ゴシック"/>
      <family val="2"/>
      <charset val="128"/>
      <scheme val="minor"/>
    </font>
    <font>
      <b/>
      <sz val="10"/>
      <color indexed="62"/>
      <name val="Meiryo UI"/>
      <family val="3"/>
      <charset val="128"/>
    </font>
    <font>
      <b/>
      <sz val="10"/>
      <color indexed="12"/>
      <name val="Meiryo UI"/>
      <family val="3"/>
      <charset val="128"/>
    </font>
    <font>
      <sz val="9"/>
      <color theme="1"/>
      <name val="Meiryo UI"/>
      <family val="3"/>
      <charset val="128"/>
    </font>
    <font>
      <sz val="11"/>
      <color theme="1"/>
      <name val="Meiryo UI"/>
      <family val="3"/>
      <charset val="128"/>
    </font>
    <font>
      <sz val="12"/>
      <color theme="1"/>
      <name val="Meiryo UI"/>
      <family val="3"/>
      <charset val="128"/>
    </font>
    <font>
      <b/>
      <sz val="20"/>
      <color theme="1"/>
      <name val="Meiryo UI"/>
      <family val="3"/>
      <charset val="128"/>
    </font>
    <font>
      <b/>
      <sz val="11"/>
      <color theme="1"/>
      <name val="Meiryo UI"/>
      <family val="3"/>
      <charset val="128"/>
    </font>
    <font>
      <sz val="8"/>
      <color theme="1"/>
      <name val="Meiryo UI"/>
      <family val="3"/>
      <charset val="128"/>
    </font>
    <font>
      <b/>
      <sz val="10"/>
      <color theme="1"/>
      <name val="Meiryo UI"/>
      <family val="3"/>
      <charset val="128"/>
    </font>
    <font>
      <sz val="10"/>
      <color theme="1"/>
      <name val="Meiryo UI"/>
      <family val="3"/>
      <charset val="128"/>
    </font>
    <font>
      <sz val="14"/>
      <color theme="1"/>
      <name val="Meiryo UI"/>
      <family val="3"/>
      <charset val="128"/>
    </font>
    <font>
      <sz val="9"/>
      <color indexed="81"/>
      <name val="ＭＳ Ｐゴシック"/>
      <family val="3"/>
      <charset val="128"/>
    </font>
    <font>
      <sz val="11"/>
      <color rgb="FFFF0000"/>
      <name val="Meiryo UI"/>
      <family val="3"/>
      <charset val="128"/>
    </font>
    <font>
      <sz val="10"/>
      <color rgb="FFFF0000"/>
      <name val="Meiryo UI"/>
      <family val="3"/>
      <charset val="128"/>
    </font>
    <font>
      <sz val="14"/>
      <color rgb="FFFF0000"/>
      <name val="Meiryo UI"/>
      <family val="3"/>
      <charset val="128"/>
    </font>
    <font>
      <sz val="12"/>
      <color rgb="FFFF0000"/>
      <name val="Meiryo UI"/>
      <family val="3"/>
      <charset val="128"/>
    </font>
    <font>
      <sz val="11"/>
      <name val="游ゴシック"/>
      <family val="2"/>
      <charset val="128"/>
      <scheme val="minor"/>
    </font>
    <font>
      <b/>
      <sz val="14"/>
      <color rgb="FFFF0000"/>
      <name val="Meiryo UI"/>
      <family val="3"/>
      <charset val="128"/>
    </font>
    <font>
      <b/>
      <sz val="11"/>
      <color rgb="FFFF0000"/>
      <name val="ＭＳ Ｐゴシック"/>
      <family val="3"/>
      <charset val="128"/>
    </font>
    <font>
      <sz val="11"/>
      <color theme="0"/>
      <name val="ＭＳ Ｐゴシック"/>
      <family val="3"/>
      <charset val="128"/>
    </font>
    <font>
      <i/>
      <sz val="11"/>
      <name val="ＭＳ Ｐゴシック"/>
      <family val="3"/>
      <charset val="128"/>
    </font>
    <font>
      <b/>
      <sz val="9"/>
      <color indexed="81"/>
      <name val="ＭＳ Ｐゴシック"/>
      <family val="3"/>
      <charset val="128"/>
    </font>
    <font>
      <b/>
      <sz val="10"/>
      <color indexed="81"/>
      <name val="ＭＳ Ｐゴシック"/>
      <family val="3"/>
      <charset val="128"/>
    </font>
    <font>
      <sz val="10.5"/>
      <color theme="1"/>
      <name val="Meiryo UI"/>
      <family val="3"/>
      <charset val="128"/>
    </font>
    <font>
      <sz val="7"/>
      <color theme="1"/>
      <name val="Meiryo UI"/>
      <family val="3"/>
      <charset val="128"/>
    </font>
    <font>
      <b/>
      <sz val="9"/>
      <color indexed="62"/>
      <name val="Meiryo UI"/>
      <family val="3"/>
      <charset val="128"/>
    </font>
  </fonts>
  <fills count="12">
    <fill>
      <patternFill patternType="none"/>
    </fill>
    <fill>
      <patternFill patternType="gray125"/>
    </fill>
    <fill>
      <patternFill patternType="solid">
        <fgColor rgb="FFCCECFF"/>
        <bgColor indexed="64"/>
      </patternFill>
    </fill>
    <fill>
      <patternFill patternType="solid">
        <fgColor rgb="FFE7F6FF"/>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CC"/>
        <bgColor indexed="64"/>
      </patternFill>
    </fill>
    <fill>
      <patternFill patternType="solid">
        <fgColor rgb="FF0070C0"/>
        <bgColor indexed="64"/>
      </patternFill>
    </fill>
    <fill>
      <patternFill patternType="solid">
        <fgColor theme="0"/>
        <bgColor indexed="64"/>
      </patternFill>
    </fill>
    <fill>
      <patternFill patternType="solid">
        <fgColor theme="0" tint="-0.14996795556505021"/>
        <bgColor indexed="64"/>
      </patternFill>
    </fill>
    <fill>
      <patternFill patternType="solid">
        <fgColor rgb="FFFFFF00"/>
        <bgColor indexed="64"/>
      </patternFill>
    </fill>
  </fills>
  <borders count="172">
    <border>
      <left/>
      <right/>
      <top/>
      <bottom/>
      <diagonal/>
    </border>
    <border>
      <left style="medium">
        <color theme="1" tint="0.499984740745262"/>
      </left>
      <right style="hair">
        <color theme="1" tint="0.499984740745262"/>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thin">
        <color theme="1" tint="0.499984740745262"/>
      </right>
      <top style="medium">
        <color theme="1" tint="0.499984740745262"/>
      </top>
      <bottom style="medium">
        <color theme="1" tint="0.499984740745262"/>
      </bottom>
      <diagonal/>
    </border>
    <border>
      <left style="thin">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thin">
        <color theme="1" tint="0.499984740745262"/>
      </left>
      <right style="hair">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medium">
        <color theme="1" tint="0.499984740745262"/>
      </left>
      <right/>
      <top/>
      <bottom/>
      <diagonal/>
    </border>
    <border>
      <left style="medium">
        <color theme="1" tint="0.499984740745262"/>
      </left>
      <right style="hair">
        <color theme="1" tint="0.499984740745262"/>
      </right>
      <top style="medium">
        <color theme="1" tint="0.499984740745262"/>
      </top>
      <bottom/>
      <diagonal/>
    </border>
    <border>
      <left/>
      <right/>
      <top style="medium">
        <color theme="1" tint="0.499984740745262"/>
      </top>
      <bottom/>
      <diagonal/>
    </border>
    <border>
      <left/>
      <right style="thin">
        <color theme="1" tint="0.499984740745262"/>
      </right>
      <top style="medium">
        <color theme="1" tint="0.499984740745262"/>
      </top>
      <bottom/>
      <diagonal/>
    </border>
    <border>
      <left style="thin">
        <color theme="1" tint="0.499984740745262"/>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style="hair">
        <color theme="1" tint="0.499984740745262"/>
      </right>
      <top/>
      <bottom/>
      <diagonal/>
    </border>
    <border>
      <left/>
      <right style="thin">
        <color theme="1" tint="0.499984740745262"/>
      </right>
      <top/>
      <bottom/>
      <diagonal/>
    </border>
    <border>
      <left style="thin">
        <color theme="1" tint="0.499984740745262"/>
      </left>
      <right/>
      <top/>
      <bottom/>
      <diagonal/>
    </border>
    <border>
      <left/>
      <right style="medium">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medium">
        <color theme="1" tint="0.499984740745262"/>
      </right>
      <top/>
      <bottom style="thin">
        <color theme="1" tint="0.499984740745262"/>
      </bottom>
      <diagonal/>
    </border>
    <border>
      <left/>
      <right/>
      <top style="thin">
        <color theme="1" tint="0.499984740745262"/>
      </top>
      <bottom/>
      <diagonal/>
    </border>
    <border>
      <left/>
      <right style="thin">
        <color theme="1" tint="0.499984740745262"/>
      </right>
      <top style="thin">
        <color theme="1" tint="0.499984740745262"/>
      </top>
      <bottom/>
      <diagonal/>
    </border>
    <border>
      <left/>
      <right/>
      <top style="thin">
        <color theme="1" tint="0.499984740745262"/>
      </top>
      <bottom style="hair">
        <color theme="1" tint="0.499984740745262"/>
      </bottom>
      <diagonal/>
    </border>
    <border>
      <left style="thin">
        <color theme="1" tint="0.499984740745262"/>
      </left>
      <right/>
      <top style="thin">
        <color theme="1" tint="0.499984740745262"/>
      </top>
      <bottom/>
      <diagonal/>
    </border>
    <border>
      <left/>
      <right style="medium">
        <color theme="1" tint="0.499984740745262"/>
      </right>
      <top style="thin">
        <color theme="1" tint="0.499984740745262"/>
      </top>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style="hair">
        <color theme="1" tint="0.499984740745262"/>
      </right>
      <top/>
      <bottom style="medium">
        <color theme="1" tint="0.499984740745262"/>
      </bottom>
      <diagonal/>
    </border>
    <border>
      <left/>
      <right/>
      <top/>
      <bottom style="medium">
        <color theme="1" tint="0.499984740745262"/>
      </bottom>
      <diagonal/>
    </border>
    <border>
      <left/>
      <right style="thin">
        <color theme="1" tint="0.499984740745262"/>
      </right>
      <top/>
      <bottom style="medium">
        <color theme="1" tint="0.499984740745262"/>
      </bottom>
      <diagonal/>
    </border>
    <border>
      <left style="thin">
        <color theme="1" tint="0.499984740745262"/>
      </left>
      <right/>
      <top style="thin">
        <color theme="1" tint="0.499984740745262"/>
      </top>
      <bottom style="medium">
        <color theme="1" tint="0.499984740745262"/>
      </bottom>
      <diagonal/>
    </border>
    <border>
      <left/>
      <right style="thin">
        <color theme="1" tint="0.499984740745262"/>
      </right>
      <top style="thin">
        <color theme="1" tint="0.499984740745262"/>
      </top>
      <bottom style="medium">
        <color theme="1" tint="0.499984740745262"/>
      </bottom>
      <diagonal/>
    </border>
    <border>
      <left/>
      <right/>
      <top style="thin">
        <color theme="1" tint="0.499984740745262"/>
      </top>
      <bottom style="medium">
        <color theme="1" tint="0.499984740745262"/>
      </bottom>
      <diagonal/>
    </border>
    <border>
      <left/>
      <right style="medium">
        <color theme="1" tint="0.499984740745262"/>
      </right>
      <top/>
      <bottom style="medium">
        <color theme="1" tint="0.499984740745262"/>
      </bottom>
      <diagonal/>
    </border>
    <border>
      <left/>
      <right/>
      <top style="dotted">
        <color auto="1"/>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top style="hair">
        <color theme="0" tint="-0.499984740745262"/>
      </top>
      <bottom/>
      <diagonal/>
    </border>
    <border>
      <left/>
      <right/>
      <top style="hair">
        <color theme="0" tint="-0.499984740745262"/>
      </top>
      <bottom/>
      <diagonal/>
    </border>
    <border>
      <left/>
      <right style="hair">
        <color theme="0" tint="-0.499984740745262"/>
      </right>
      <top style="hair">
        <color theme="0" tint="-0.499984740745262"/>
      </top>
      <bottom/>
      <diagonal/>
    </border>
    <border>
      <left/>
      <right style="hair">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thin">
        <color theme="0" tint="-0.499984740745262"/>
      </right>
      <top style="hair">
        <color theme="0" tint="-0.499984740745262"/>
      </top>
      <bottom style="thin">
        <color theme="0" tint="-0.499984740745262"/>
      </bottom>
      <diagonal/>
    </border>
    <border>
      <left/>
      <right style="hair">
        <color theme="0" tint="-0.499984740745262"/>
      </right>
      <top/>
      <bottom style="thin">
        <color theme="0" tint="-0.499984740745262"/>
      </bottom>
      <diagonal/>
    </border>
    <border>
      <left/>
      <right/>
      <top style="medium">
        <color theme="1" tint="0.499984740745262"/>
      </top>
      <bottom style="thin">
        <color theme="1" tint="0.499984740745262"/>
      </bottom>
      <diagonal/>
    </border>
    <border>
      <left/>
      <right style="thin">
        <color theme="1" tint="0.499984740745262"/>
      </right>
      <top style="medium">
        <color theme="1" tint="0.499984740745262"/>
      </top>
      <bottom style="thin">
        <color theme="1" tint="0.499984740745262"/>
      </bottom>
      <diagonal/>
    </border>
    <border>
      <left style="thin">
        <color theme="1" tint="0.499984740745262"/>
      </left>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left style="thin">
        <color theme="1" tint="0.499984740745262"/>
      </left>
      <right style="hair">
        <color theme="1" tint="0.499984740745262"/>
      </right>
      <top style="thin">
        <color theme="1" tint="0.499984740745262"/>
      </top>
      <bottom/>
      <diagonal/>
    </border>
    <border>
      <left style="hair">
        <color theme="1" tint="0.499984740745262"/>
      </left>
      <right/>
      <top style="thin">
        <color theme="1" tint="0.499984740745262"/>
      </top>
      <bottom/>
      <diagonal/>
    </border>
    <border>
      <left style="thin">
        <color theme="1" tint="0.499984740745262"/>
      </left>
      <right style="hair">
        <color theme="1" tint="0.499984740745262"/>
      </right>
      <top/>
      <bottom/>
      <diagonal/>
    </border>
    <border>
      <left style="hair">
        <color theme="1" tint="0.499984740745262"/>
      </left>
      <right/>
      <top/>
      <bottom/>
      <diagonal/>
    </border>
    <border>
      <left style="thin">
        <color theme="1" tint="0.499984740745262"/>
      </left>
      <right style="hair">
        <color theme="1" tint="0.499984740745262"/>
      </right>
      <top/>
      <bottom style="thin">
        <color theme="1" tint="0.499984740745262"/>
      </bottom>
      <diagonal/>
    </border>
    <border>
      <left style="hair">
        <color theme="1" tint="0.499984740745262"/>
      </left>
      <right/>
      <top/>
      <bottom style="thin">
        <color theme="1" tint="0.499984740745262"/>
      </bottom>
      <diagonal/>
    </border>
    <border>
      <left/>
      <right style="hair">
        <color theme="1" tint="0.499984740745262"/>
      </right>
      <top style="thin">
        <color theme="1" tint="0.499984740745262"/>
      </top>
      <bottom/>
      <diagonal/>
    </border>
    <border>
      <left/>
      <right style="hair">
        <color theme="1" tint="0.499984740745262"/>
      </right>
      <top/>
      <bottom/>
      <diagonal/>
    </border>
    <border>
      <left style="hair">
        <color theme="1" tint="0.499984740745262"/>
      </left>
      <right/>
      <top style="hair">
        <color theme="1" tint="0.499984740745262"/>
      </top>
      <bottom/>
      <diagonal/>
    </border>
    <border>
      <left/>
      <right/>
      <top style="hair">
        <color theme="1" tint="0.499984740745262"/>
      </top>
      <bottom/>
      <diagonal/>
    </border>
    <border>
      <left/>
      <right style="medium">
        <color theme="1" tint="0.499984740745262"/>
      </right>
      <top style="hair">
        <color theme="1" tint="0.499984740745262"/>
      </top>
      <bottom/>
      <diagonal/>
    </border>
    <border>
      <left style="thin">
        <color theme="1" tint="0.499984740745262"/>
      </left>
      <right/>
      <top/>
      <bottom style="hair">
        <color theme="1" tint="0.499984740745262"/>
      </bottom>
      <diagonal/>
    </border>
    <border>
      <left/>
      <right/>
      <top/>
      <bottom style="hair">
        <color theme="1" tint="0.499984740745262"/>
      </bottom>
      <diagonal/>
    </border>
    <border>
      <left/>
      <right style="hair">
        <color theme="1" tint="0.499984740745262"/>
      </right>
      <top/>
      <bottom style="hair">
        <color theme="1" tint="0.499984740745262"/>
      </bottom>
      <diagonal/>
    </border>
    <border>
      <left style="hair">
        <color theme="1" tint="0.499984740745262"/>
      </left>
      <right/>
      <top/>
      <bottom style="hair">
        <color theme="1" tint="0.499984740745262"/>
      </bottom>
      <diagonal/>
    </border>
    <border>
      <left/>
      <right style="medium">
        <color theme="1" tint="0.499984740745262"/>
      </right>
      <top/>
      <bottom style="hair">
        <color theme="1" tint="0.499984740745262"/>
      </bottom>
      <diagonal/>
    </border>
    <border>
      <left style="thin">
        <color theme="1" tint="0.499984740745262"/>
      </left>
      <right/>
      <top style="hair">
        <color theme="1" tint="0.499984740745262"/>
      </top>
      <bottom style="thin">
        <color theme="1" tint="0.499984740745262"/>
      </bottom>
      <diagonal/>
    </border>
    <border>
      <left/>
      <right/>
      <top style="hair">
        <color theme="1" tint="0.499984740745262"/>
      </top>
      <bottom style="thin">
        <color theme="1" tint="0.499984740745262"/>
      </bottom>
      <diagonal/>
    </border>
    <border>
      <left/>
      <right style="medium">
        <color theme="1" tint="0.499984740745262"/>
      </right>
      <top style="hair">
        <color theme="1" tint="0.499984740745262"/>
      </top>
      <bottom style="thin">
        <color theme="1" tint="0.499984740745262"/>
      </bottom>
      <diagonal/>
    </border>
    <border>
      <left/>
      <right style="medium">
        <color theme="1" tint="0.499984740745262"/>
      </right>
      <top style="thin">
        <color theme="1" tint="0.499984740745262"/>
      </top>
      <bottom style="hair">
        <color theme="1" tint="0.499984740745262"/>
      </bottom>
      <diagonal/>
    </border>
    <border>
      <left style="thin">
        <color theme="1" tint="0.499984740745262"/>
      </left>
      <right style="hair">
        <color theme="1" tint="0.499984740745262"/>
      </right>
      <top style="thin">
        <color theme="1" tint="0.499984740745262"/>
      </top>
      <bottom style="medium">
        <color theme="1" tint="0.499984740745262"/>
      </bottom>
      <diagonal/>
    </border>
    <border>
      <left style="hair">
        <color theme="1" tint="0.499984740745262"/>
      </left>
      <right/>
      <top style="thin">
        <color theme="1" tint="0.499984740745262"/>
      </top>
      <bottom style="medium">
        <color theme="1" tint="0.499984740745262"/>
      </bottom>
      <diagonal/>
    </border>
    <border>
      <left style="thin">
        <color theme="1" tint="0.499984740745262"/>
      </left>
      <right/>
      <top/>
      <bottom style="medium">
        <color theme="1" tint="0.499984740745262"/>
      </bottom>
      <diagonal/>
    </border>
    <border>
      <left/>
      <right style="medium">
        <color theme="1" tint="0.499984740745262"/>
      </right>
      <top style="thin">
        <color theme="1" tint="0.499984740745262"/>
      </top>
      <bottom style="medium">
        <color theme="1" tint="0.499984740745262"/>
      </bottom>
      <diagonal/>
    </border>
    <border>
      <left/>
      <right style="hair">
        <color indexed="64"/>
      </right>
      <top style="medium">
        <color theme="1" tint="0.499984740745262"/>
      </top>
      <bottom/>
      <diagonal/>
    </border>
    <border>
      <left style="hair">
        <color indexed="64"/>
      </left>
      <right/>
      <top style="medium">
        <color theme="1" tint="0.499984740745262"/>
      </top>
      <bottom/>
      <diagonal/>
    </border>
    <border>
      <left style="medium">
        <color theme="1" tint="0.499984740745262"/>
      </left>
      <right/>
      <top style="medium">
        <color theme="1" tint="0.499984740745262"/>
      </top>
      <bottom/>
      <diagonal/>
    </border>
    <border>
      <left style="medium">
        <color theme="1" tint="0.499984740745262"/>
      </left>
      <right/>
      <top/>
      <bottom style="medium">
        <color theme="1" tint="0.499984740745262"/>
      </bottom>
      <diagonal/>
    </border>
    <border>
      <left style="hair">
        <color theme="1" tint="0.499984740745262"/>
      </left>
      <right/>
      <top style="medium">
        <color theme="1" tint="0.499984740745262"/>
      </top>
      <bottom/>
      <diagonal/>
    </border>
    <border>
      <left/>
      <right style="hair">
        <color theme="1" tint="0.499984740745262"/>
      </right>
      <top style="medium">
        <color theme="1" tint="0.499984740745262"/>
      </top>
      <bottom/>
      <diagonal/>
    </border>
    <border>
      <left style="hair">
        <color indexed="64"/>
      </left>
      <right/>
      <top/>
      <bottom/>
      <diagonal/>
    </border>
    <border>
      <left/>
      <right style="hair">
        <color theme="1" tint="0.499984740745262"/>
      </right>
      <top/>
      <bottom style="thin">
        <color theme="1" tint="0.499984740745262"/>
      </bottom>
      <diagonal/>
    </border>
    <border>
      <left style="thin">
        <color theme="1" tint="0.499984740745262"/>
      </left>
      <right/>
      <top style="hair">
        <color theme="1" tint="0.499984740745262"/>
      </top>
      <bottom/>
      <diagonal/>
    </border>
    <border>
      <left/>
      <right style="hair">
        <color theme="1" tint="0.499984740745262"/>
      </right>
      <top style="hair">
        <color theme="1" tint="0.499984740745262"/>
      </top>
      <bottom/>
      <diagonal/>
    </border>
    <border>
      <left style="hair">
        <color theme="1" tint="0.499984740745262"/>
      </left>
      <right/>
      <top style="thin">
        <color theme="1" tint="0.499984740745262"/>
      </top>
      <bottom style="thin">
        <color theme="1" tint="0.499984740745262"/>
      </bottom>
      <diagonal/>
    </border>
    <border>
      <left style="thin">
        <color theme="1" tint="0.499984740745262"/>
      </left>
      <right/>
      <top style="thin">
        <color theme="1" tint="0.499984740745262"/>
      </top>
      <bottom style="hair">
        <color theme="1" tint="0.499984740745262"/>
      </bottom>
      <diagonal/>
    </border>
    <border>
      <left style="hair">
        <color theme="1" tint="0.499984740745262"/>
      </left>
      <right/>
      <top/>
      <bottom style="medium">
        <color theme="1" tint="0.499984740745262"/>
      </bottom>
      <diagonal/>
    </border>
    <border>
      <left/>
      <right style="hair">
        <color theme="1" tint="0.499984740745262"/>
      </right>
      <top style="thin">
        <color theme="1" tint="0.499984740745262"/>
      </top>
      <bottom style="medium">
        <color theme="1" tint="0.499984740745262"/>
      </bottom>
      <diagonal/>
    </border>
    <border>
      <left style="hair">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medium">
        <color theme="1" tint="0.499984740745262"/>
      </right>
      <top style="hair">
        <color theme="1" tint="0.499984740745262"/>
      </top>
      <bottom style="hair">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medium">
        <color theme="1" tint="0.499984740745262"/>
      </left>
      <right style="thin">
        <color theme="1" tint="0.499984740745262"/>
      </right>
      <top/>
      <bottom/>
      <diagonal/>
    </border>
    <border>
      <left/>
      <right style="hair">
        <color theme="1" tint="0.499984740745262"/>
      </right>
      <top style="thin">
        <color theme="1" tint="0.499984740745262"/>
      </top>
      <bottom style="thin">
        <color theme="1" tint="0.499984740745262"/>
      </bottom>
      <diagonal/>
    </border>
    <border>
      <left style="medium">
        <color theme="1" tint="0.499984740745262"/>
      </left>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medium">
        <color theme="1" tint="0.499984740745262"/>
      </top>
      <bottom/>
      <diagonal/>
    </border>
    <border>
      <left style="medium">
        <color theme="1" tint="0.499984740745262"/>
      </left>
      <right style="thin">
        <color theme="1" tint="0.499984740745262"/>
      </right>
      <top/>
      <bottom style="medium">
        <color theme="1" tint="0.499984740745262"/>
      </bottom>
      <diagonal/>
    </border>
    <border>
      <left style="hair">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diagonal/>
    </border>
    <border>
      <left style="thin">
        <color theme="1" tint="0.499984740745262"/>
      </left>
      <right style="thin">
        <color theme="0" tint="-0.499984740745262"/>
      </right>
      <top style="thin">
        <color theme="1" tint="0.499984740745262"/>
      </top>
      <bottom style="thin">
        <color theme="1" tint="0.499984740745262"/>
      </bottom>
      <diagonal/>
    </border>
    <border>
      <left style="thin">
        <color theme="0" tint="-0.499984740745262"/>
      </left>
      <right style="thin">
        <color theme="0" tint="-0.499984740745262"/>
      </right>
      <top style="thin">
        <color theme="1" tint="0.499984740745262"/>
      </top>
      <bottom style="thin">
        <color theme="1" tint="0.499984740745262"/>
      </bottom>
      <diagonal/>
    </border>
    <border>
      <left style="thin">
        <color theme="0" tint="-0.499984740745262"/>
      </left>
      <right style="thin">
        <color theme="1" tint="0.499984740745262"/>
      </right>
      <top style="thin">
        <color theme="1" tint="0.499984740745262"/>
      </top>
      <bottom style="thin">
        <color theme="1"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left style="medium">
        <color indexed="64"/>
      </left>
      <right/>
      <top style="hair">
        <color auto="1"/>
      </top>
      <bottom/>
      <diagonal/>
    </border>
    <border>
      <left/>
      <right style="medium">
        <color indexed="64"/>
      </right>
      <top style="hair">
        <color auto="1"/>
      </top>
      <bottom/>
      <diagonal/>
    </border>
    <border>
      <left style="medium">
        <color indexed="64"/>
      </left>
      <right/>
      <top style="medium">
        <color indexed="64"/>
      </top>
      <bottom style="hair">
        <color auto="1"/>
      </bottom>
      <diagonal/>
    </border>
    <border>
      <left style="medium">
        <color indexed="64"/>
      </left>
      <right/>
      <top style="hair">
        <color auto="1"/>
      </top>
      <bottom style="medium">
        <color indexed="64"/>
      </bottom>
      <diagonal/>
    </border>
    <border>
      <left/>
      <right style="medium">
        <color indexed="64"/>
      </right>
      <top style="hair">
        <color auto="1"/>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diagonal/>
    </border>
    <border>
      <left style="thin">
        <color auto="1"/>
      </left>
      <right style="thin">
        <color indexed="64"/>
      </right>
      <top/>
      <bottom/>
      <diagonal/>
    </border>
    <border>
      <left/>
      <right style="thin">
        <color auto="1"/>
      </right>
      <top/>
      <bottom style="thin">
        <color auto="1"/>
      </bottom>
      <diagonal/>
    </border>
    <border>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style="thin">
        <color indexed="64"/>
      </right>
      <top style="thin">
        <color indexed="64"/>
      </top>
      <bottom/>
      <diagonal/>
    </border>
    <border>
      <left/>
      <right/>
      <top/>
      <bottom style="thin">
        <color indexed="64"/>
      </bottom>
      <diagonal/>
    </border>
    <border>
      <left style="thin">
        <color auto="1"/>
      </left>
      <right/>
      <top/>
      <bottom style="thin">
        <color auto="1"/>
      </bottom>
      <diagonal/>
    </border>
    <border>
      <left style="thin">
        <color indexed="64"/>
      </left>
      <right/>
      <top/>
      <bottom/>
      <diagonal/>
    </border>
    <border diagonalUp="1">
      <left style="thin">
        <color theme="0" tint="-0.499984740745262"/>
      </left>
      <right style="hair">
        <color theme="0" tint="-0.499984740745262"/>
      </right>
      <top style="hair">
        <color theme="0" tint="-0.499984740745262"/>
      </top>
      <bottom style="hair">
        <color theme="0" tint="-0.499984740745262"/>
      </bottom>
      <diagonal style="thin">
        <color theme="0" tint="-0.499984740745262"/>
      </diagonal>
    </border>
    <border diagonalUp="1">
      <left style="hair">
        <color theme="0" tint="-0.499984740745262"/>
      </left>
      <right style="hair">
        <color theme="0" tint="-0.499984740745262"/>
      </right>
      <top style="hair">
        <color theme="0" tint="-0.499984740745262"/>
      </top>
      <bottom style="hair">
        <color theme="0" tint="-0.499984740745262"/>
      </bottom>
      <diagonal style="thin">
        <color theme="0" tint="-0.499984740745262"/>
      </diagonal>
    </border>
    <border diagonalUp="1">
      <left style="hair">
        <color theme="0" tint="-0.499984740745262"/>
      </left>
      <right style="thin">
        <color theme="0" tint="-0.499984740745262"/>
      </right>
      <top style="hair">
        <color theme="0" tint="-0.499984740745262"/>
      </top>
      <bottom style="hair">
        <color theme="0" tint="-0.499984740745262"/>
      </bottom>
      <diagonal style="thin">
        <color theme="0" tint="-0.499984740745262"/>
      </diagonal>
    </border>
    <border diagonalUp="1">
      <left style="thin">
        <color theme="0" tint="-0.499984740745262"/>
      </left>
      <right style="hair">
        <color theme="0" tint="-0.499984740745262"/>
      </right>
      <top style="hair">
        <color theme="0" tint="-0.499984740745262"/>
      </top>
      <bottom style="thin">
        <color theme="0" tint="-0.499984740745262"/>
      </bottom>
      <diagonal style="thin">
        <color theme="0" tint="-0.499984740745262"/>
      </diagonal>
    </border>
    <border diagonalUp="1">
      <left style="hair">
        <color theme="0" tint="-0.499984740745262"/>
      </left>
      <right style="hair">
        <color theme="0" tint="-0.499984740745262"/>
      </right>
      <top style="hair">
        <color theme="0" tint="-0.499984740745262"/>
      </top>
      <bottom style="thin">
        <color theme="0" tint="-0.499984740745262"/>
      </bottom>
      <diagonal style="thin">
        <color theme="0" tint="-0.499984740745262"/>
      </diagonal>
    </border>
    <border diagonalUp="1">
      <left style="hair">
        <color theme="0" tint="-0.499984740745262"/>
      </left>
      <right style="thin">
        <color theme="0" tint="-0.499984740745262"/>
      </right>
      <top style="hair">
        <color theme="0" tint="-0.499984740745262"/>
      </top>
      <bottom style="thin">
        <color theme="0" tint="-0.499984740745262"/>
      </bottom>
      <diagonal style="thin">
        <color theme="0" tint="-0.499984740745262"/>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s>
  <cellStyleXfs count="6">
    <xf numFmtId="0" fontId="0" fillId="0" borderId="0">
      <alignment vertical="center"/>
    </xf>
    <xf numFmtId="0" fontId="1" fillId="0" borderId="0">
      <alignment vertical="center"/>
    </xf>
    <xf numFmtId="176" fontId="1" fillId="0" borderId="0" applyFont="0" applyFill="0" applyBorder="0" applyAlignment="0" applyProtection="0">
      <alignment vertical="center"/>
    </xf>
    <xf numFmtId="0" fontId="18" fillId="0" borderId="0">
      <alignment vertical="center"/>
    </xf>
    <xf numFmtId="0" fontId="18" fillId="0" borderId="0"/>
    <xf numFmtId="38" fontId="1" fillId="0" borderId="0" applyFont="0" applyFill="0" applyBorder="0" applyAlignment="0" applyProtection="0">
      <alignment vertical="center"/>
    </xf>
  </cellStyleXfs>
  <cellXfs count="1434">
    <xf numFmtId="0" fontId="0" fillId="0" borderId="0" xfId="0">
      <alignment vertical="center"/>
    </xf>
    <xf numFmtId="0" fontId="3" fillId="0" borderId="0" xfId="1" applyFont="1" applyFill="1" applyAlignment="1">
      <alignment vertical="center"/>
    </xf>
    <xf numFmtId="0" fontId="5" fillId="0" borderId="0" xfId="1" applyFont="1" applyFill="1" applyAlignment="1">
      <alignment vertical="center"/>
    </xf>
    <xf numFmtId="0" fontId="6" fillId="0" borderId="0" xfId="1" applyFont="1" applyFill="1" applyAlignment="1">
      <alignment vertical="center"/>
    </xf>
    <xf numFmtId="0" fontId="5" fillId="0" borderId="0" xfId="1" applyFont="1" applyFill="1" applyAlignment="1">
      <alignment vertical="top"/>
    </xf>
    <xf numFmtId="0" fontId="6" fillId="0" borderId="0" xfId="1" applyFont="1" applyFill="1" applyAlignment="1">
      <alignment vertical="top"/>
    </xf>
    <xf numFmtId="0" fontId="11" fillId="0" borderId="0" xfId="1" applyFont="1" applyFill="1" applyAlignment="1">
      <alignment horizontal="center" vertical="top"/>
    </xf>
    <xf numFmtId="176" fontId="12" fillId="0" borderId="0" xfId="2" applyFont="1" applyFill="1" applyAlignment="1">
      <alignment horizontal="right" vertical="top"/>
    </xf>
    <xf numFmtId="0" fontId="11" fillId="2" borderId="1" xfId="1" applyFont="1" applyFill="1" applyBorder="1" applyAlignment="1">
      <alignment horizontal="center" vertical="center"/>
    </xf>
    <xf numFmtId="0" fontId="11" fillId="2" borderId="6" xfId="1" applyFont="1" applyFill="1" applyBorder="1" applyAlignment="1">
      <alignment horizontal="center" vertical="center"/>
    </xf>
    <xf numFmtId="0" fontId="5" fillId="0" borderId="0" xfId="1" applyFont="1">
      <alignment vertical="center"/>
    </xf>
    <xf numFmtId="0" fontId="5" fillId="0" borderId="0" xfId="1" applyFont="1" applyAlignment="1">
      <alignment horizontal="right" vertical="center"/>
    </xf>
    <xf numFmtId="49" fontId="3" fillId="2" borderId="87" xfId="1" applyNumberFormat="1" applyFont="1" applyFill="1" applyBorder="1" applyAlignment="1">
      <alignment horizontal="center" vertical="center" wrapText="1"/>
    </xf>
    <xf numFmtId="49" fontId="3" fillId="3" borderId="89" xfId="1" applyNumberFormat="1" applyFont="1" applyFill="1" applyBorder="1" applyAlignment="1">
      <alignment horizontal="center" vertical="center" shrinkToFit="1"/>
    </xf>
    <xf numFmtId="49" fontId="3" fillId="3" borderId="32" xfId="1" applyNumberFormat="1" applyFont="1" applyFill="1" applyBorder="1" applyAlignment="1">
      <alignment horizontal="center" vertical="center" shrinkToFit="1"/>
    </xf>
    <xf numFmtId="0" fontId="5" fillId="0" borderId="0" xfId="0" applyFont="1">
      <alignment vertical="center"/>
    </xf>
    <xf numFmtId="0" fontId="5" fillId="0" borderId="0" xfId="0" applyFont="1" applyBorder="1">
      <alignment vertical="center"/>
    </xf>
    <xf numFmtId="0" fontId="17" fillId="0" borderId="0" xfId="0" applyFont="1" applyBorder="1" applyAlignment="1">
      <alignment horizontal="center" vertical="center"/>
    </xf>
    <xf numFmtId="49" fontId="3" fillId="2" borderId="104" xfId="1" applyNumberFormat="1" applyFont="1" applyFill="1" applyBorder="1" applyAlignment="1">
      <alignment horizontal="center" vertical="center" wrapText="1"/>
    </xf>
    <xf numFmtId="0" fontId="30" fillId="0" borderId="0" xfId="1" applyFont="1" applyFill="1" applyAlignment="1">
      <alignment vertical="center"/>
    </xf>
    <xf numFmtId="0" fontId="31" fillId="0" borderId="0" xfId="1" applyFont="1" applyFill="1" applyAlignment="1">
      <alignment vertical="center"/>
    </xf>
    <xf numFmtId="0" fontId="32" fillId="0" borderId="0" xfId="1" applyFont="1" applyFill="1" applyAlignment="1">
      <alignment vertical="center"/>
    </xf>
    <xf numFmtId="0" fontId="33" fillId="0" borderId="0" xfId="1" applyFont="1" applyFill="1" applyAlignment="1">
      <alignment vertical="center"/>
    </xf>
    <xf numFmtId="0" fontId="31" fillId="0" borderId="0" xfId="1" applyFont="1" applyFill="1" applyAlignment="1">
      <alignment vertical="top"/>
    </xf>
    <xf numFmtId="0" fontId="32" fillId="0" borderId="0" xfId="1" applyFont="1" applyFill="1" applyAlignment="1">
      <alignment vertical="top"/>
    </xf>
    <xf numFmtId="0" fontId="34" fillId="0" borderId="0" xfId="1" applyFont="1" applyFill="1" applyAlignment="1">
      <alignment horizontal="center" vertical="center"/>
    </xf>
    <xf numFmtId="0" fontId="34" fillId="0" borderId="0" xfId="1" applyFont="1" applyFill="1" applyAlignment="1">
      <alignment horizontal="right" vertical="center"/>
    </xf>
    <xf numFmtId="0" fontId="34" fillId="0" borderId="0" xfId="1" applyFont="1" applyFill="1" applyAlignment="1">
      <alignment vertical="center"/>
    </xf>
    <xf numFmtId="0" fontId="34" fillId="0" borderId="0" xfId="1" applyFont="1" applyFill="1" applyAlignment="1">
      <alignment horizontal="center" vertical="top"/>
    </xf>
    <xf numFmtId="176" fontId="35" fillId="0" borderId="0" xfId="2" applyFont="1" applyFill="1" applyAlignment="1">
      <alignment horizontal="right" vertical="top"/>
    </xf>
    <xf numFmtId="0" fontId="36" fillId="0" borderId="0" xfId="1" applyFont="1" applyFill="1" applyAlignment="1">
      <alignment vertical="center"/>
    </xf>
    <xf numFmtId="0" fontId="37" fillId="3" borderId="65" xfId="0" applyFont="1" applyFill="1" applyBorder="1" applyAlignment="1">
      <alignment vertical="center"/>
    </xf>
    <xf numFmtId="0" fontId="37" fillId="3" borderId="63" xfId="0" applyFont="1" applyFill="1" applyBorder="1" applyAlignment="1">
      <alignment vertical="center"/>
    </xf>
    <xf numFmtId="0" fontId="37" fillId="3" borderId="66" xfId="0" applyFont="1" applyFill="1" applyBorder="1" applyAlignment="1">
      <alignment vertical="center"/>
    </xf>
    <xf numFmtId="0" fontId="31" fillId="0" borderId="0" xfId="0" applyFont="1">
      <alignment vertical="center"/>
    </xf>
    <xf numFmtId="0" fontId="38" fillId="0" borderId="0" xfId="0" applyFont="1" applyBorder="1" applyAlignment="1">
      <alignment horizontal="center" vertical="center"/>
    </xf>
    <xf numFmtId="0" fontId="31" fillId="0" borderId="0" xfId="0" applyFont="1" applyBorder="1" applyAlignment="1">
      <alignment vertical="center"/>
    </xf>
    <xf numFmtId="0" fontId="31" fillId="0" borderId="0" xfId="0" applyFont="1" applyBorder="1" applyAlignment="1">
      <alignment vertical="center" shrinkToFit="1"/>
    </xf>
    <xf numFmtId="0" fontId="31" fillId="0" borderId="18" xfId="0" applyFont="1" applyBorder="1" applyAlignment="1">
      <alignment horizontal="center" vertical="center"/>
    </xf>
    <xf numFmtId="0" fontId="31" fillId="0" borderId="0" xfId="0" applyFont="1" applyBorder="1" applyAlignment="1">
      <alignment horizontal="center" vertical="center"/>
    </xf>
    <xf numFmtId="0" fontId="31" fillId="0" borderId="19" xfId="0" applyFont="1" applyBorder="1" applyAlignment="1">
      <alignment horizontal="center" vertical="center"/>
    </xf>
    <xf numFmtId="0" fontId="38" fillId="0" borderId="107" xfId="0" applyFont="1" applyBorder="1" applyAlignment="1">
      <alignment horizontal="center" vertical="center"/>
    </xf>
    <xf numFmtId="0" fontId="31" fillId="0" borderId="108" xfId="0" applyFont="1" applyBorder="1" applyAlignment="1">
      <alignment vertical="center"/>
    </xf>
    <xf numFmtId="0" fontId="31" fillId="0" borderId="108" xfId="0" applyFont="1" applyBorder="1" applyAlignment="1">
      <alignment vertical="center" shrinkToFit="1"/>
    </xf>
    <xf numFmtId="0" fontId="31" fillId="0" borderId="107" xfId="0" applyFont="1" applyBorder="1" applyAlignment="1">
      <alignment horizontal="center" vertical="center"/>
    </xf>
    <xf numFmtId="0" fontId="31" fillId="0" borderId="108" xfId="0" applyFont="1" applyBorder="1" applyAlignment="1">
      <alignment horizontal="center" vertical="center"/>
    </xf>
    <xf numFmtId="0" fontId="31" fillId="0" borderId="109" xfId="0" applyFont="1" applyBorder="1" applyAlignment="1">
      <alignment horizontal="center" vertical="center"/>
    </xf>
    <xf numFmtId="0" fontId="31" fillId="0" borderId="108" xfId="0" applyFont="1" applyBorder="1" applyAlignment="1">
      <alignment horizontal="left" vertical="center"/>
    </xf>
    <xf numFmtId="0" fontId="38" fillId="0" borderId="31" xfId="0" applyFont="1" applyBorder="1" applyAlignment="1">
      <alignment horizontal="center" vertical="center"/>
    </xf>
    <xf numFmtId="0" fontId="31" fillId="0" borderId="31" xfId="0" applyFont="1" applyBorder="1" applyAlignment="1">
      <alignment vertical="center"/>
    </xf>
    <xf numFmtId="0" fontId="31" fillId="0" borderId="31" xfId="0" applyFont="1" applyBorder="1" applyAlignment="1">
      <alignment vertical="center" shrinkToFit="1"/>
    </xf>
    <xf numFmtId="0" fontId="31" fillId="0" borderId="89" xfId="0" applyFont="1" applyBorder="1" applyAlignment="1">
      <alignment horizontal="center" vertical="center"/>
    </xf>
    <xf numFmtId="0" fontId="31" fillId="0" borderId="31" xfId="0" applyFont="1" applyBorder="1" applyAlignment="1">
      <alignment horizontal="center" vertical="center"/>
    </xf>
    <xf numFmtId="0" fontId="31" fillId="0" borderId="36" xfId="0" applyFont="1" applyBorder="1" applyAlignment="1">
      <alignment horizontal="center" vertical="center"/>
    </xf>
    <xf numFmtId="49" fontId="31" fillId="2" borderId="93" xfId="0" applyNumberFormat="1" applyFont="1" applyFill="1" applyBorder="1" applyAlignment="1">
      <alignment horizontal="center" vertical="center" shrinkToFit="1"/>
    </xf>
    <xf numFmtId="49" fontId="31" fillId="2" borderId="94" xfId="0" applyNumberFormat="1" applyFont="1" applyFill="1" applyBorder="1" applyAlignment="1">
      <alignment horizontal="center" vertical="center" shrinkToFit="1"/>
    </xf>
    <xf numFmtId="0" fontId="31" fillId="2" borderId="89" xfId="0" applyFont="1" applyFill="1" applyBorder="1" applyAlignment="1">
      <alignment horizontal="center" vertical="center" shrinkToFit="1"/>
    </xf>
    <xf numFmtId="0" fontId="30" fillId="0" borderId="0" xfId="0" applyNumberFormat="1" applyFont="1" applyFill="1" applyBorder="1" applyAlignment="1">
      <alignment horizontal="center" vertical="center" shrinkToFit="1"/>
    </xf>
    <xf numFmtId="0" fontId="34" fillId="0" borderId="0" xfId="0" applyFont="1">
      <alignment vertical="center"/>
    </xf>
    <xf numFmtId="0" fontId="31" fillId="2" borderId="93" xfId="0" applyNumberFormat="1" applyFont="1" applyFill="1" applyBorder="1" applyAlignment="1">
      <alignment horizontal="center" vertical="center" shrinkToFit="1"/>
    </xf>
    <xf numFmtId="0" fontId="31" fillId="2" borderId="14" xfId="0" applyNumberFormat="1" applyFont="1" applyFill="1" applyBorder="1" applyAlignment="1">
      <alignment horizontal="center" vertical="center"/>
    </xf>
    <xf numFmtId="0" fontId="31" fillId="2" borderId="63" xfId="0" applyNumberFormat="1" applyFont="1" applyFill="1" applyBorder="1" applyAlignment="1">
      <alignment vertical="center"/>
    </xf>
    <xf numFmtId="0" fontId="31" fillId="2" borderId="12" xfId="0" applyNumberFormat="1" applyFont="1" applyFill="1" applyBorder="1" applyAlignment="1">
      <alignment vertical="center" shrinkToFit="1"/>
    </xf>
    <xf numFmtId="0" fontId="30" fillId="2" borderId="63" xfId="0" applyNumberFormat="1" applyFont="1" applyFill="1" applyBorder="1" applyAlignment="1">
      <alignment vertical="center" shrinkToFit="1"/>
    </xf>
    <xf numFmtId="0" fontId="30" fillId="2" borderId="12" xfId="0" applyNumberFormat="1" applyFont="1" applyFill="1" applyBorder="1" applyAlignment="1">
      <alignment vertical="center" shrinkToFit="1"/>
    </xf>
    <xf numFmtId="0" fontId="30" fillId="2" borderId="15" xfId="0" applyNumberFormat="1" applyFont="1" applyFill="1" applyBorder="1" applyAlignment="1">
      <alignment vertical="center" shrinkToFit="1"/>
    </xf>
    <xf numFmtId="0" fontId="31" fillId="0" borderId="0" xfId="0" applyNumberFormat="1" applyFont="1">
      <alignment vertical="center"/>
    </xf>
    <xf numFmtId="0" fontId="31" fillId="2" borderId="10" xfId="0" applyNumberFormat="1" applyFont="1" applyFill="1" applyBorder="1" applyAlignment="1">
      <alignment horizontal="center" vertical="center" shrinkToFit="1"/>
    </xf>
    <xf numFmtId="0" fontId="31" fillId="2" borderId="18" xfId="0" applyNumberFormat="1" applyFont="1" applyFill="1" applyBorder="1" applyAlignment="1">
      <alignment horizontal="center" vertical="center" shrinkToFit="1"/>
    </xf>
    <xf numFmtId="0" fontId="31" fillId="2" borderId="112" xfId="0" applyNumberFormat="1" applyFont="1" applyFill="1" applyBorder="1" applyAlignment="1">
      <alignment horizontal="center" vertical="center" shrinkToFit="1"/>
    </xf>
    <xf numFmtId="0" fontId="31" fillId="2" borderId="24" xfId="0" applyNumberFormat="1" applyFont="1" applyFill="1" applyBorder="1" applyAlignment="1">
      <alignment horizontal="center" vertical="center" shrinkToFit="1"/>
    </xf>
    <xf numFmtId="0" fontId="31" fillId="2" borderId="7" xfId="0" applyNumberFormat="1" applyFont="1" applyFill="1" applyBorder="1" applyAlignment="1">
      <alignment vertical="center"/>
    </xf>
    <xf numFmtId="0" fontId="31" fillId="2" borderId="24" xfId="0" applyNumberFormat="1" applyFont="1" applyFill="1" applyBorder="1" applyAlignment="1">
      <alignment vertical="center" shrinkToFit="1"/>
    </xf>
    <xf numFmtId="0" fontId="30" fillId="2" borderId="7" xfId="0" applyNumberFormat="1" applyFont="1" applyFill="1" applyBorder="1" applyAlignment="1">
      <alignment vertical="center" shrinkToFit="1"/>
    </xf>
    <xf numFmtId="0" fontId="30" fillId="2" borderId="24" xfId="0" applyNumberFormat="1" applyFont="1" applyFill="1" applyBorder="1" applyAlignment="1">
      <alignment vertical="center" shrinkToFit="1"/>
    </xf>
    <xf numFmtId="0" fontId="30" fillId="2" borderId="21" xfId="0" applyNumberFormat="1" applyFont="1" applyFill="1" applyBorder="1" applyAlignment="1">
      <alignment vertical="center" shrinkToFit="1"/>
    </xf>
    <xf numFmtId="0" fontId="30" fillId="2" borderId="23" xfId="0" applyNumberFormat="1" applyFont="1" applyFill="1" applyBorder="1" applyAlignment="1">
      <alignment vertical="center" shrinkToFit="1"/>
    </xf>
    <xf numFmtId="0" fontId="31" fillId="0" borderId="6" xfId="0" applyNumberFormat="1" applyFont="1" applyFill="1" applyBorder="1" applyAlignment="1">
      <alignment horizontal="center" vertical="center" shrinkToFit="1"/>
    </xf>
    <xf numFmtId="0" fontId="31" fillId="0" borderId="67" xfId="0" applyNumberFormat="1" applyFont="1" applyFill="1" applyBorder="1" applyAlignment="1">
      <alignment horizontal="center" vertical="center" shrinkToFit="1"/>
    </xf>
    <xf numFmtId="0" fontId="31" fillId="2" borderId="27" xfId="0" applyNumberFormat="1" applyFont="1" applyFill="1" applyBorder="1" applyAlignment="1">
      <alignment horizontal="center" vertical="center" shrinkToFit="1"/>
    </xf>
    <xf numFmtId="0" fontId="30" fillId="2" borderId="29" xfId="0" applyNumberFormat="1" applyFont="1" applyFill="1" applyBorder="1" applyAlignment="1">
      <alignment vertical="center" shrinkToFit="1"/>
    </xf>
    <xf numFmtId="0" fontId="31" fillId="2" borderId="94" xfId="0" applyNumberFormat="1" applyFont="1" applyFill="1" applyBorder="1" applyAlignment="1">
      <alignment horizontal="center" vertical="center" shrinkToFit="1"/>
    </xf>
    <xf numFmtId="0" fontId="31" fillId="2" borderId="89" xfId="0" applyNumberFormat="1" applyFont="1" applyFill="1" applyBorder="1" applyAlignment="1">
      <alignment horizontal="center" vertical="center" shrinkToFit="1"/>
    </xf>
    <xf numFmtId="0" fontId="37" fillId="3" borderId="33" xfId="0" applyNumberFormat="1" applyFont="1" applyFill="1" applyBorder="1" applyAlignment="1">
      <alignment horizontal="center" vertical="center" shrinkToFit="1"/>
    </xf>
    <xf numFmtId="0" fontId="30" fillId="0" borderId="0" xfId="0" applyNumberFormat="1" applyFont="1" applyFill="1" applyBorder="1" applyAlignment="1">
      <alignment horizontal="right" vertical="center" shrinkToFit="1"/>
    </xf>
    <xf numFmtId="0" fontId="31" fillId="0" borderId="0" xfId="1" applyFont="1" applyAlignment="1">
      <alignment horizontal="right" vertical="center"/>
    </xf>
    <xf numFmtId="0" fontId="31" fillId="2" borderId="14" xfId="0" applyNumberFormat="1" applyFont="1" applyFill="1" applyBorder="1" applyAlignment="1">
      <alignment horizontal="center" vertical="center" shrinkToFit="1"/>
    </xf>
    <xf numFmtId="0" fontId="31" fillId="2" borderId="12" xfId="0" applyNumberFormat="1" applyFont="1" applyFill="1" applyBorder="1" applyAlignment="1">
      <alignment vertical="center"/>
    </xf>
    <xf numFmtId="0" fontId="30" fillId="2" borderId="66" xfId="0" applyNumberFormat="1" applyFont="1" applyFill="1" applyBorder="1" applyAlignment="1">
      <alignment vertical="center" shrinkToFit="1"/>
    </xf>
    <xf numFmtId="0" fontId="31" fillId="2" borderId="112" xfId="0" applyNumberFormat="1" applyFont="1" applyFill="1" applyBorder="1">
      <alignment vertical="center"/>
    </xf>
    <xf numFmtId="0" fontId="31" fillId="2" borderId="0" xfId="0" applyNumberFormat="1" applyFont="1" applyFill="1" applyBorder="1">
      <alignment vertical="center"/>
    </xf>
    <xf numFmtId="0" fontId="38" fillId="0" borderId="27" xfId="0" applyNumberFormat="1" applyFont="1" applyBorder="1" applyAlignment="1">
      <alignment horizontal="center" vertical="center"/>
    </xf>
    <xf numFmtId="0" fontId="31" fillId="0" borderId="24" xfId="0" applyNumberFormat="1" applyFont="1" applyBorder="1">
      <alignment vertical="center"/>
    </xf>
    <xf numFmtId="0" fontId="31" fillId="0" borderId="28" xfId="0" applyNumberFormat="1" applyFont="1" applyBorder="1">
      <alignment vertical="center"/>
    </xf>
    <xf numFmtId="0" fontId="38" fillId="0" borderId="20" xfId="0" applyNumberFormat="1" applyFont="1" applyBorder="1" applyAlignment="1">
      <alignment horizontal="center" vertical="center"/>
    </xf>
    <xf numFmtId="0" fontId="31" fillId="0" borderId="21" xfId="0" applyNumberFormat="1" applyFont="1" applyBorder="1">
      <alignment vertical="center"/>
    </xf>
    <xf numFmtId="0" fontId="31" fillId="0" borderId="23" xfId="0" applyNumberFormat="1" applyFont="1" applyBorder="1">
      <alignment vertical="center"/>
    </xf>
    <xf numFmtId="0" fontId="30" fillId="2" borderId="28" xfId="0" applyNumberFormat="1" applyFont="1" applyFill="1" applyBorder="1" applyAlignment="1">
      <alignment vertical="center" shrinkToFit="1"/>
    </xf>
    <xf numFmtId="0" fontId="31" fillId="2" borderId="116" xfId="0" applyNumberFormat="1" applyFont="1" applyFill="1" applyBorder="1" applyAlignment="1">
      <alignment horizontal="center" vertical="center" shrinkToFit="1"/>
    </xf>
    <xf numFmtId="0" fontId="31" fillId="2" borderId="12" xfId="0" applyNumberFormat="1" applyFont="1" applyFill="1" applyBorder="1" applyAlignment="1">
      <alignment horizontal="center" vertical="center" shrinkToFit="1"/>
    </xf>
    <xf numFmtId="0" fontId="31" fillId="2" borderId="117" xfId="0" applyNumberFormat="1" applyFont="1" applyFill="1" applyBorder="1">
      <alignment vertical="center"/>
    </xf>
    <xf numFmtId="0" fontId="31" fillId="2" borderId="31" xfId="0" applyNumberFormat="1" applyFont="1" applyFill="1" applyBorder="1">
      <alignment vertical="center"/>
    </xf>
    <xf numFmtId="0" fontId="38" fillId="0" borderId="89" xfId="0" applyNumberFormat="1" applyFont="1" applyBorder="1" applyAlignment="1">
      <alignment horizontal="center" vertical="center"/>
    </xf>
    <xf numFmtId="0" fontId="31" fillId="0" borderId="31" xfId="0" applyNumberFormat="1" applyFont="1" applyBorder="1">
      <alignment vertical="center"/>
    </xf>
    <xf numFmtId="0" fontId="31" fillId="0" borderId="0" xfId="0" applyNumberFormat="1" applyFont="1" applyFill="1" applyBorder="1">
      <alignment vertical="center"/>
    </xf>
    <xf numFmtId="0" fontId="37" fillId="0" borderId="0" xfId="0" applyNumberFormat="1" applyFont="1" applyFill="1" applyBorder="1" applyAlignment="1">
      <alignment horizontal="center" vertical="center"/>
    </xf>
    <xf numFmtId="0" fontId="38" fillId="0" borderId="0" xfId="0" applyNumberFormat="1" applyFont="1" applyFill="1" applyBorder="1" applyAlignment="1">
      <alignment horizontal="center" vertical="center"/>
    </xf>
    <xf numFmtId="0" fontId="30" fillId="0" borderId="0" xfId="0" applyNumberFormat="1" applyFont="1" applyFill="1" applyBorder="1" applyAlignment="1">
      <alignment horizontal="left" vertical="center"/>
    </xf>
    <xf numFmtId="0" fontId="31" fillId="0" borderId="0" xfId="0" applyFont="1" applyFill="1">
      <alignment vertical="center"/>
    </xf>
    <xf numFmtId="0" fontId="31" fillId="2" borderId="0" xfId="0" applyNumberFormat="1" applyFont="1" applyFill="1" applyBorder="1" applyAlignment="1">
      <alignment vertical="center" shrinkToFit="1"/>
    </xf>
    <xf numFmtId="0" fontId="37" fillId="0" borderId="9" xfId="0" applyNumberFormat="1" applyFont="1" applyFill="1" applyBorder="1" applyAlignment="1">
      <alignment horizontal="center" vertical="center" shrinkToFit="1"/>
    </xf>
    <xf numFmtId="0" fontId="31" fillId="2" borderId="0" xfId="0" applyNumberFormat="1" applyFont="1" applyFill="1" applyBorder="1" applyAlignment="1">
      <alignment horizontal="center" vertical="center" shrinkToFit="1"/>
    </xf>
    <xf numFmtId="0" fontId="31" fillId="2" borderId="117" xfId="0" applyNumberFormat="1" applyFont="1" applyFill="1" applyBorder="1" applyAlignment="1">
      <alignment horizontal="center" vertical="center" shrinkToFit="1"/>
    </xf>
    <xf numFmtId="0" fontId="31" fillId="2" borderId="31" xfId="0" applyNumberFormat="1" applyFont="1" applyFill="1" applyBorder="1" applyAlignment="1">
      <alignment horizontal="center" vertical="center" shrinkToFit="1"/>
    </xf>
    <xf numFmtId="0" fontId="31" fillId="0" borderId="0" xfId="0" applyNumberFormat="1" applyFont="1" applyBorder="1">
      <alignment vertical="center"/>
    </xf>
    <xf numFmtId="0" fontId="30" fillId="2" borderId="112" xfId="0" applyNumberFormat="1" applyFont="1" applyFill="1" applyBorder="1" applyAlignment="1">
      <alignment horizontal="center" vertical="center" shrinkToFit="1"/>
    </xf>
    <xf numFmtId="0" fontId="30" fillId="2" borderId="0" xfId="0" applyNumberFormat="1" applyFont="1" applyFill="1" applyBorder="1">
      <alignment vertical="center"/>
    </xf>
    <xf numFmtId="0" fontId="30" fillId="2" borderId="117" xfId="0" applyNumberFormat="1" applyFont="1" applyFill="1" applyBorder="1" applyAlignment="1">
      <alignment horizontal="center" vertical="center" shrinkToFit="1"/>
    </xf>
    <xf numFmtId="0" fontId="31" fillId="0" borderId="24" xfId="0" applyNumberFormat="1" applyFont="1" applyFill="1" applyBorder="1">
      <alignment vertical="center"/>
    </xf>
    <xf numFmtId="0" fontId="31" fillId="2" borderId="17" xfId="0" applyNumberFormat="1" applyFont="1" applyFill="1" applyBorder="1">
      <alignment vertical="center"/>
    </xf>
    <xf numFmtId="0" fontId="31" fillId="0" borderId="21" xfId="0" applyNumberFormat="1" applyFont="1" applyFill="1" applyBorder="1">
      <alignment vertical="center"/>
    </xf>
    <xf numFmtId="0" fontId="30" fillId="2" borderId="17" xfId="0" applyNumberFormat="1" applyFont="1" applyFill="1" applyBorder="1">
      <alignment vertical="center"/>
    </xf>
    <xf numFmtId="0" fontId="35" fillId="4" borderId="27" xfId="0" applyNumberFormat="1" applyFont="1" applyFill="1" applyBorder="1" applyAlignment="1">
      <alignment horizontal="left" vertical="center"/>
    </xf>
    <xf numFmtId="0" fontId="35" fillId="4" borderId="24" xfId="0" applyNumberFormat="1" applyFont="1" applyFill="1" applyBorder="1" applyAlignment="1">
      <alignment vertical="center"/>
    </xf>
    <xf numFmtId="0" fontId="35" fillId="4" borderId="18" xfId="0" applyNumberFormat="1" applyFont="1" applyFill="1" applyBorder="1" applyAlignment="1">
      <alignment horizontal="left" vertical="center"/>
    </xf>
    <xf numFmtId="0" fontId="35" fillId="4" borderId="0" xfId="0" applyNumberFormat="1" applyFont="1" applyFill="1" applyBorder="1" applyAlignment="1">
      <alignment vertical="center"/>
    </xf>
    <xf numFmtId="0" fontId="35" fillId="4" borderId="0" xfId="0" applyNumberFormat="1" applyFont="1" applyFill="1" applyBorder="1" applyAlignment="1">
      <alignment horizontal="left" vertical="center"/>
    </xf>
    <xf numFmtId="0" fontId="35" fillId="4" borderId="19" xfId="0" applyNumberFormat="1" applyFont="1" applyFill="1" applyBorder="1" applyAlignment="1">
      <alignment horizontal="left" vertical="center"/>
    </xf>
    <xf numFmtId="0" fontId="30" fillId="0" borderId="0" xfId="0" applyNumberFormat="1" applyFont="1">
      <alignment vertical="center"/>
    </xf>
    <xf numFmtId="0" fontId="37" fillId="0" borderId="0" xfId="0" applyFont="1" applyFill="1" applyBorder="1" applyAlignment="1">
      <alignment vertical="center"/>
    </xf>
    <xf numFmtId="0" fontId="30" fillId="0" borderId="37" xfId="1" applyFont="1" applyFill="1" applyBorder="1" applyAlignment="1">
      <alignment vertical="center"/>
    </xf>
    <xf numFmtId="0" fontId="31" fillId="0" borderId="37" xfId="1" applyFont="1" applyFill="1" applyBorder="1" applyAlignment="1">
      <alignment vertical="center"/>
    </xf>
    <xf numFmtId="0" fontId="38" fillId="0" borderId="9" xfId="0" applyFont="1" applyFill="1" applyBorder="1" applyAlignment="1">
      <alignment horizontal="center" vertical="center" shrinkToFit="1"/>
    </xf>
    <xf numFmtId="0" fontId="31" fillId="0" borderId="9" xfId="0" applyFont="1" applyFill="1" applyBorder="1" applyAlignment="1">
      <alignment horizontal="left" vertical="center" shrinkToFit="1"/>
    </xf>
    <xf numFmtId="0" fontId="31" fillId="0" borderId="7" xfId="0" applyFont="1" applyFill="1" applyBorder="1" applyAlignment="1">
      <alignment horizontal="left" vertical="center" shrinkToFit="1"/>
    </xf>
    <xf numFmtId="0" fontId="35" fillId="0" borderId="0" xfId="1" applyNumberFormat="1" applyFont="1" applyFill="1" applyAlignment="1">
      <alignment vertical="center"/>
    </xf>
    <xf numFmtId="0" fontId="31" fillId="0" borderId="0" xfId="1" applyNumberFormat="1" applyFont="1" applyFill="1" applyAlignment="1">
      <alignment vertical="center"/>
    </xf>
    <xf numFmtId="0" fontId="31" fillId="2" borderId="21" xfId="0" applyNumberFormat="1" applyFont="1" applyFill="1" applyBorder="1" applyAlignment="1">
      <alignment vertical="center"/>
    </xf>
    <xf numFmtId="0" fontId="31" fillId="2" borderId="0" xfId="0" applyNumberFormat="1" applyFont="1" applyFill="1" applyBorder="1" applyAlignment="1">
      <alignment vertical="center"/>
    </xf>
    <xf numFmtId="0" fontId="30" fillId="2" borderId="0" xfId="0" applyNumberFormat="1" applyFont="1" applyFill="1" applyBorder="1" applyAlignment="1">
      <alignment vertical="center" shrinkToFit="1"/>
    </xf>
    <xf numFmtId="0" fontId="31" fillId="2" borderId="18" xfId="0" applyNumberFormat="1" applyFont="1" applyFill="1" applyBorder="1" applyAlignment="1">
      <alignment vertical="center" shrinkToFit="1"/>
    </xf>
    <xf numFmtId="0" fontId="42" fillId="0" borderId="27" xfId="0" applyNumberFormat="1" applyFont="1" applyBorder="1" applyAlignment="1">
      <alignment horizontal="center" vertical="center"/>
    </xf>
    <xf numFmtId="0" fontId="42" fillId="0" borderId="20" xfId="0" applyNumberFormat="1" applyFont="1" applyBorder="1" applyAlignment="1">
      <alignment horizontal="center" vertical="center"/>
    </xf>
    <xf numFmtId="0" fontId="31" fillId="2" borderId="123" xfId="0" applyFont="1" applyFill="1" applyBorder="1" applyAlignment="1">
      <alignment vertical="top"/>
    </xf>
    <xf numFmtId="0" fontId="31" fillId="2" borderId="124" xfId="0" applyFont="1" applyFill="1" applyBorder="1" applyAlignment="1">
      <alignment vertical="top"/>
    </xf>
    <xf numFmtId="0" fontId="31" fillId="2" borderId="124" xfId="0" applyFont="1" applyFill="1" applyBorder="1">
      <alignment vertical="center"/>
    </xf>
    <xf numFmtId="0" fontId="31" fillId="2" borderId="125" xfId="0" applyFont="1" applyFill="1" applyBorder="1">
      <alignment vertical="center"/>
    </xf>
    <xf numFmtId="0" fontId="31" fillId="2" borderId="126" xfId="0" applyFont="1" applyFill="1" applyBorder="1" applyAlignment="1">
      <alignment vertical="top"/>
    </xf>
    <xf numFmtId="0" fontId="38" fillId="0" borderId="38" xfId="0" applyFont="1" applyFill="1" applyBorder="1" applyAlignment="1">
      <alignment horizontal="center" vertical="center"/>
    </xf>
    <xf numFmtId="0" fontId="37" fillId="0" borderId="39" xfId="0" applyFont="1" applyFill="1" applyBorder="1" applyAlignment="1">
      <alignment vertical="center"/>
    </xf>
    <xf numFmtId="0" fontId="38" fillId="0" borderId="39" xfId="0" applyFont="1" applyFill="1" applyBorder="1" applyAlignment="1">
      <alignment horizontal="center" vertical="center"/>
    </xf>
    <xf numFmtId="0" fontId="37" fillId="0" borderId="127" xfId="0" applyFont="1" applyFill="1" applyBorder="1" applyAlignment="1">
      <alignment vertical="center"/>
    </xf>
    <xf numFmtId="0" fontId="31" fillId="2" borderId="130" xfId="0" applyFont="1" applyFill="1" applyBorder="1" applyAlignment="1">
      <alignment vertical="top"/>
    </xf>
    <xf numFmtId="0" fontId="31" fillId="0" borderId="0" xfId="0" applyFont="1" applyFill="1" applyBorder="1" applyAlignment="1">
      <alignment vertical="top"/>
    </xf>
    <xf numFmtId="0" fontId="31" fillId="0" borderId="0" xfId="0" applyFont="1" applyFill="1" applyBorder="1" applyAlignment="1">
      <alignment horizontal="center" vertical="center" textRotation="255"/>
    </xf>
    <xf numFmtId="0" fontId="31" fillId="0" borderId="0" xfId="0" applyFont="1" applyFill="1" applyBorder="1" applyAlignment="1">
      <alignment horizontal="center" vertical="center"/>
    </xf>
    <xf numFmtId="0" fontId="37" fillId="0" borderId="0" xfId="0" applyFont="1" applyFill="1" applyBorder="1">
      <alignment vertical="center"/>
    </xf>
    <xf numFmtId="0" fontId="31" fillId="0" borderId="0" xfId="0" applyFont="1" applyFill="1" applyBorder="1">
      <alignment vertical="center"/>
    </xf>
    <xf numFmtId="0" fontId="38" fillId="0" borderId="0" xfId="0" applyFont="1" applyFill="1" applyBorder="1" applyAlignment="1">
      <alignment horizontal="center" vertical="center"/>
    </xf>
    <xf numFmtId="0" fontId="31" fillId="0" borderId="0" xfId="0" applyFont="1" applyBorder="1">
      <alignment vertical="center"/>
    </xf>
    <xf numFmtId="0" fontId="8" fillId="0" borderId="0" xfId="1" applyFont="1" applyFill="1" applyAlignment="1">
      <alignment vertical="center"/>
    </xf>
    <xf numFmtId="0" fontId="42" fillId="0" borderId="0" xfId="0" applyFont="1" applyBorder="1" applyAlignment="1">
      <alignment horizontal="center" vertical="center"/>
    </xf>
    <xf numFmtId="0" fontId="5" fillId="2" borderId="12" xfId="0" applyNumberFormat="1" applyFont="1" applyFill="1" applyBorder="1" applyAlignment="1">
      <alignment vertical="center" shrinkToFit="1"/>
    </xf>
    <xf numFmtId="0" fontId="3" fillId="2" borderId="12" xfId="0" applyNumberFormat="1" applyFont="1" applyFill="1" applyBorder="1" applyAlignment="1">
      <alignment vertical="center" shrinkToFit="1"/>
    </xf>
    <xf numFmtId="0" fontId="3" fillId="2" borderId="15" xfId="0" applyNumberFormat="1" applyFont="1" applyFill="1" applyBorder="1" applyAlignment="1">
      <alignment vertical="center" shrinkToFit="1"/>
    </xf>
    <xf numFmtId="0" fontId="5" fillId="0" borderId="0" xfId="0" applyNumberFormat="1" applyFont="1">
      <alignment vertical="center"/>
    </xf>
    <xf numFmtId="0" fontId="16" fillId="3" borderId="33" xfId="0" applyNumberFormat="1" applyFont="1" applyFill="1" applyBorder="1" applyAlignment="1">
      <alignment horizontal="center" vertical="center" shrinkToFit="1"/>
    </xf>
    <xf numFmtId="0" fontId="5" fillId="2" borderId="12" xfId="0" applyNumberFormat="1" applyFont="1" applyFill="1" applyBorder="1" applyAlignment="1">
      <alignment vertical="center"/>
    </xf>
    <xf numFmtId="0" fontId="5" fillId="2" borderId="112" xfId="0" applyNumberFormat="1" applyFont="1" applyFill="1" applyBorder="1">
      <alignment vertical="center"/>
    </xf>
    <xf numFmtId="0" fontId="5" fillId="2" borderId="0" xfId="0" applyNumberFormat="1" applyFont="1" applyFill="1" applyBorder="1">
      <alignment vertical="center"/>
    </xf>
    <xf numFmtId="0" fontId="17" fillId="0" borderId="27" xfId="0" applyNumberFormat="1" applyFont="1" applyBorder="1" applyAlignment="1">
      <alignment horizontal="center" vertical="center"/>
    </xf>
    <xf numFmtId="0" fontId="5" fillId="0" borderId="24" xfId="0" applyNumberFormat="1" applyFont="1" applyBorder="1">
      <alignment vertical="center"/>
    </xf>
    <xf numFmtId="0" fontId="5" fillId="0" borderId="21" xfId="0" applyNumberFormat="1" applyFont="1" applyBorder="1">
      <alignment vertical="center"/>
    </xf>
    <xf numFmtId="0" fontId="5" fillId="2" borderId="116" xfId="0" applyNumberFormat="1" applyFont="1" applyFill="1" applyBorder="1" applyAlignment="1">
      <alignment horizontal="center" vertical="center" shrinkToFit="1"/>
    </xf>
    <xf numFmtId="0" fontId="5" fillId="2" borderId="12" xfId="0" applyNumberFormat="1" applyFont="1" applyFill="1" applyBorder="1" applyAlignment="1">
      <alignment horizontal="center" vertical="center" shrinkToFit="1"/>
    </xf>
    <xf numFmtId="0" fontId="5" fillId="2" borderId="31" xfId="0" applyNumberFormat="1" applyFont="1" applyFill="1" applyBorder="1">
      <alignment vertical="center"/>
    </xf>
    <xf numFmtId="0" fontId="5" fillId="0" borderId="0" xfId="0" applyFont="1" applyFill="1">
      <alignment vertical="center"/>
    </xf>
    <xf numFmtId="0" fontId="3" fillId="2" borderId="112" xfId="0" applyNumberFormat="1" applyFont="1" applyFill="1" applyBorder="1" applyAlignment="1">
      <alignment horizontal="center" vertical="center" shrinkToFit="1"/>
    </xf>
    <xf numFmtId="0" fontId="3" fillId="2" borderId="0" xfId="0" applyNumberFormat="1" applyFont="1" applyFill="1" applyBorder="1">
      <alignment vertical="center"/>
    </xf>
    <xf numFmtId="0" fontId="3" fillId="2" borderId="117" xfId="0" applyNumberFormat="1" applyFont="1" applyFill="1" applyBorder="1" applyAlignment="1">
      <alignment horizontal="center" vertical="center" shrinkToFit="1"/>
    </xf>
    <xf numFmtId="0" fontId="12" fillId="0" borderId="0" xfId="1" applyNumberFormat="1" applyFont="1" applyFill="1" applyAlignment="1">
      <alignment vertical="center"/>
    </xf>
    <xf numFmtId="0" fontId="5" fillId="0" borderId="0" xfId="1" applyNumberFormat="1" applyFont="1" applyFill="1" applyAlignment="1">
      <alignment vertical="center"/>
    </xf>
    <xf numFmtId="0" fontId="5" fillId="2" borderId="123" xfId="0" applyFont="1" applyFill="1" applyBorder="1" applyAlignment="1">
      <alignment vertical="top"/>
    </xf>
    <xf numFmtId="0" fontId="5" fillId="2" borderId="124" xfId="0" applyFont="1" applyFill="1" applyBorder="1" applyAlignment="1">
      <alignment vertical="top"/>
    </xf>
    <xf numFmtId="0" fontId="5" fillId="2" borderId="124" xfId="0" applyFont="1" applyFill="1" applyBorder="1">
      <alignment vertical="center"/>
    </xf>
    <xf numFmtId="0" fontId="5" fillId="2" borderId="125" xfId="0" applyFont="1" applyFill="1" applyBorder="1">
      <alignment vertical="center"/>
    </xf>
    <xf numFmtId="0" fontId="5" fillId="2" borderId="126" xfId="0" applyFont="1" applyFill="1" applyBorder="1" applyAlignment="1">
      <alignment vertical="top"/>
    </xf>
    <xf numFmtId="0" fontId="42" fillId="0" borderId="38" xfId="0" applyFont="1" applyFill="1" applyBorder="1" applyAlignment="1">
      <alignment horizontal="center" vertical="center"/>
    </xf>
    <xf numFmtId="0" fontId="16" fillId="0" borderId="39" xfId="0" applyFont="1" applyFill="1" applyBorder="1" applyAlignment="1">
      <alignment vertical="center"/>
    </xf>
    <xf numFmtId="0" fontId="17" fillId="0" borderId="39" xfId="0" applyFont="1" applyFill="1" applyBorder="1" applyAlignment="1">
      <alignment horizontal="center" vertical="center"/>
    </xf>
    <xf numFmtId="0" fontId="16" fillId="0" borderId="127" xfId="0" applyFont="1" applyFill="1" applyBorder="1" applyAlignment="1">
      <alignment vertical="center"/>
    </xf>
    <xf numFmtId="0" fontId="5" fillId="2" borderId="13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center" vertical="center" textRotation="255"/>
    </xf>
    <xf numFmtId="0" fontId="5" fillId="0" borderId="0" xfId="0" applyFont="1" applyFill="1" applyBorder="1" applyAlignment="1">
      <alignment horizontal="center" vertical="center"/>
    </xf>
    <xf numFmtId="0" fontId="16" fillId="0" borderId="0" xfId="0" applyFont="1" applyFill="1" applyBorder="1">
      <alignment vertical="center"/>
    </xf>
    <xf numFmtId="0" fontId="5" fillId="0" borderId="0" xfId="0" applyFont="1" applyFill="1" applyBorder="1">
      <alignment vertical="center"/>
    </xf>
    <xf numFmtId="0" fontId="17" fillId="0" borderId="0" xfId="0" applyFont="1" applyFill="1" applyBorder="1" applyAlignment="1">
      <alignment horizontal="center" vertical="center"/>
    </xf>
    <xf numFmtId="0" fontId="17" fillId="0" borderId="38" xfId="0" applyFont="1" applyFill="1" applyBorder="1" applyAlignment="1">
      <alignment horizontal="center" vertical="center"/>
    </xf>
    <xf numFmtId="0" fontId="31" fillId="6" borderId="136" xfId="0" applyFont="1" applyFill="1" applyBorder="1" applyAlignment="1">
      <alignment horizontal="center" vertical="center"/>
    </xf>
    <xf numFmtId="0" fontId="31" fillId="6" borderId="137" xfId="0" applyFont="1" applyFill="1" applyBorder="1" applyAlignment="1">
      <alignment horizontal="center" vertical="center"/>
    </xf>
    <xf numFmtId="0" fontId="37" fillId="6" borderId="138" xfId="1" applyFont="1" applyFill="1" applyBorder="1" applyAlignment="1">
      <alignment horizontal="left" vertical="center" wrapText="1"/>
    </xf>
    <xf numFmtId="0" fontId="37" fillId="0" borderId="139" xfId="1" applyFont="1" applyFill="1" applyBorder="1" applyAlignment="1">
      <alignment horizontal="left" vertical="center" wrapText="1"/>
    </xf>
    <xf numFmtId="0" fontId="37" fillId="6" borderId="140" xfId="1" applyFont="1" applyFill="1" applyBorder="1" applyAlignment="1">
      <alignment horizontal="left" vertical="center" shrinkToFit="1"/>
    </xf>
    <xf numFmtId="0" fontId="37" fillId="0" borderId="141" xfId="1" applyFont="1" applyFill="1" applyBorder="1" applyAlignment="1">
      <alignment horizontal="left" vertical="center" shrinkToFit="1"/>
    </xf>
    <xf numFmtId="0" fontId="37" fillId="6" borderId="142" xfId="1" applyFont="1" applyFill="1" applyBorder="1" applyAlignment="1">
      <alignment horizontal="left" vertical="center" wrapText="1"/>
    </xf>
    <xf numFmtId="0" fontId="37" fillId="0" borderId="143" xfId="1" applyFont="1" applyFill="1" applyBorder="1" applyAlignment="1">
      <alignment horizontal="left" vertical="center" wrapText="1"/>
    </xf>
    <xf numFmtId="0" fontId="44" fillId="0" borderId="0" xfId="0" applyFont="1">
      <alignment vertical="center"/>
    </xf>
    <xf numFmtId="0" fontId="37" fillId="6" borderId="144" xfId="1" applyFont="1" applyFill="1" applyBorder="1" applyAlignment="1">
      <alignment horizontal="left" vertical="center" wrapText="1"/>
    </xf>
    <xf numFmtId="0" fontId="37" fillId="6" borderId="140" xfId="1" applyFont="1" applyFill="1" applyBorder="1" applyAlignment="1">
      <alignment horizontal="left" vertical="center" wrapText="1"/>
    </xf>
    <xf numFmtId="0" fontId="37" fillId="0" borderId="141" xfId="1" applyFont="1" applyFill="1" applyBorder="1" applyAlignment="1">
      <alignment horizontal="left" vertical="center" wrapText="1"/>
    </xf>
    <xf numFmtId="14" fontId="37" fillId="6" borderId="145" xfId="1" applyNumberFormat="1" applyFont="1" applyFill="1" applyBorder="1" applyAlignment="1">
      <alignment horizontal="left" vertical="center"/>
    </xf>
    <xf numFmtId="14" fontId="37" fillId="0" borderId="146" xfId="1" applyNumberFormat="1" applyFont="1" applyFill="1" applyBorder="1" applyAlignment="1">
      <alignment horizontal="left" vertical="center"/>
    </xf>
    <xf numFmtId="0" fontId="18" fillId="0" borderId="0" xfId="4" applyFont="1" applyAlignment="1">
      <alignment vertical="center"/>
    </xf>
    <xf numFmtId="0" fontId="18" fillId="0" borderId="0" xfId="4" applyAlignment="1">
      <alignment vertical="center"/>
    </xf>
    <xf numFmtId="0" fontId="46" fillId="0" borderId="0" xfId="4" applyFont="1" applyAlignment="1">
      <alignment horizontal="left" vertical="center"/>
    </xf>
    <xf numFmtId="0" fontId="18" fillId="7" borderId="147" xfId="4" applyFill="1" applyBorder="1" applyAlignment="1">
      <alignment vertical="center"/>
    </xf>
    <xf numFmtId="0" fontId="18" fillId="0" borderId="0" xfId="4" applyAlignment="1">
      <alignment horizontal="left" vertical="center"/>
    </xf>
    <xf numFmtId="0" fontId="18" fillId="6" borderId="147" xfId="4" applyFill="1" applyBorder="1" applyAlignment="1">
      <alignment vertical="center"/>
    </xf>
    <xf numFmtId="0" fontId="47" fillId="8" borderId="147" xfId="4" applyFont="1" applyFill="1" applyBorder="1" applyAlignment="1">
      <alignment vertical="center"/>
    </xf>
    <xf numFmtId="0" fontId="18" fillId="7" borderId="147" xfId="4" applyFill="1" applyBorder="1" applyAlignment="1">
      <alignment horizontal="left" vertical="center" wrapText="1"/>
    </xf>
    <xf numFmtId="0" fontId="18" fillId="7" borderId="147" xfId="4" applyFill="1" applyBorder="1" applyAlignment="1">
      <alignment horizontal="left" vertical="center"/>
    </xf>
    <xf numFmtId="0" fontId="18" fillId="6" borderId="147" xfId="4" applyFill="1" applyBorder="1" applyAlignment="1">
      <alignment horizontal="left" vertical="center" wrapText="1"/>
    </xf>
    <xf numFmtId="0" fontId="31" fillId="3" borderId="152" xfId="0" applyFont="1" applyFill="1" applyBorder="1">
      <alignment vertical="center"/>
    </xf>
    <xf numFmtId="0" fontId="31" fillId="3" borderId="150" xfId="0" applyFont="1" applyFill="1" applyBorder="1">
      <alignment vertical="center"/>
    </xf>
    <xf numFmtId="0" fontId="31" fillId="3" borderId="151" xfId="0" applyFont="1" applyFill="1" applyBorder="1">
      <alignment vertical="center"/>
    </xf>
    <xf numFmtId="0" fontId="31" fillId="3" borderId="153" xfId="0" applyFont="1" applyFill="1" applyBorder="1">
      <alignment vertical="center"/>
    </xf>
    <xf numFmtId="0" fontId="31" fillId="3" borderId="0" xfId="0" applyFont="1" applyFill="1" applyBorder="1">
      <alignment vertical="center"/>
    </xf>
    <xf numFmtId="0" fontId="31" fillId="3" borderId="154" xfId="0" applyFont="1" applyFill="1" applyBorder="1">
      <alignment vertical="center"/>
    </xf>
    <xf numFmtId="0" fontId="31" fillId="3" borderId="155" xfId="0" applyFont="1" applyFill="1" applyBorder="1">
      <alignment vertical="center"/>
    </xf>
    <xf numFmtId="0" fontId="31" fillId="0" borderId="155" xfId="0" applyFont="1" applyBorder="1">
      <alignment vertical="center"/>
    </xf>
    <xf numFmtId="0" fontId="31" fillId="3" borderId="156" xfId="0" applyFont="1" applyFill="1" applyBorder="1">
      <alignment vertical="center"/>
    </xf>
    <xf numFmtId="0" fontId="31" fillId="3" borderId="159" xfId="0" applyFont="1" applyFill="1" applyBorder="1">
      <alignment vertical="center"/>
    </xf>
    <xf numFmtId="0" fontId="31" fillId="3" borderId="0" xfId="0" applyFont="1" applyFill="1" applyBorder="1" applyAlignment="1">
      <alignment horizontal="left" vertical="center"/>
    </xf>
    <xf numFmtId="0" fontId="32" fillId="0" borderId="0" xfId="1" applyFont="1" applyFill="1" applyAlignment="1">
      <alignment vertical="center"/>
    </xf>
    <xf numFmtId="0" fontId="31" fillId="3" borderId="152" xfId="0" applyFont="1" applyFill="1" applyBorder="1" applyAlignment="1">
      <alignment vertical="center"/>
    </xf>
    <xf numFmtId="0" fontId="31" fillId="3" borderId="150" xfId="0" applyFont="1" applyFill="1" applyBorder="1" applyAlignment="1">
      <alignment vertical="center"/>
    </xf>
    <xf numFmtId="0" fontId="31" fillId="3" borderId="151" xfId="0" applyFont="1" applyFill="1" applyBorder="1" applyAlignment="1">
      <alignment vertical="center"/>
    </xf>
    <xf numFmtId="0" fontId="31" fillId="3" borderId="150" xfId="0" applyFont="1" applyFill="1" applyBorder="1" applyAlignment="1">
      <alignment horizontal="left" vertical="center"/>
    </xf>
    <xf numFmtId="0" fontId="31" fillId="3" borderId="151" xfId="0" applyFont="1" applyFill="1" applyBorder="1" applyAlignment="1">
      <alignment horizontal="left" vertical="center"/>
    </xf>
    <xf numFmtId="0" fontId="31" fillId="0" borderId="7" xfId="0" applyFont="1" applyFill="1" applyBorder="1" applyAlignment="1">
      <alignment vertical="center" shrinkToFit="1"/>
    </xf>
    <xf numFmtId="0" fontId="31" fillId="0" borderId="8" xfId="0" applyFont="1" applyFill="1" applyBorder="1" applyAlignment="1">
      <alignment vertical="center" shrinkToFit="1"/>
    </xf>
    <xf numFmtId="0" fontId="37" fillId="3" borderId="9" xfId="0" applyNumberFormat="1" applyFont="1" applyFill="1" applyBorder="1" applyAlignment="1">
      <alignment horizontal="center" vertical="center" shrinkToFit="1"/>
    </xf>
    <xf numFmtId="0" fontId="35" fillId="4" borderId="24" xfId="0" applyNumberFormat="1" applyFont="1" applyFill="1" applyBorder="1" applyAlignment="1">
      <alignment horizontal="left" vertical="center"/>
    </xf>
    <xf numFmtId="0" fontId="35" fillId="4" borderId="28" xfId="0" applyNumberFormat="1" applyFont="1" applyFill="1" applyBorder="1" applyAlignment="1">
      <alignment horizontal="left" vertical="center"/>
    </xf>
    <xf numFmtId="0" fontId="35" fillId="4" borderId="89" xfId="0" applyNumberFormat="1" applyFont="1" applyFill="1" applyBorder="1" applyAlignment="1">
      <alignment horizontal="left" vertical="center"/>
    </xf>
    <xf numFmtId="0" fontId="35" fillId="4" borderId="31" xfId="0" applyNumberFormat="1" applyFont="1" applyFill="1" applyBorder="1" applyAlignment="1">
      <alignment horizontal="left" vertical="center"/>
    </xf>
    <xf numFmtId="0" fontId="35" fillId="4" borderId="36" xfId="0" applyNumberFormat="1" applyFont="1" applyFill="1" applyBorder="1" applyAlignment="1">
      <alignment horizontal="left" vertical="center"/>
    </xf>
    <xf numFmtId="0" fontId="37" fillId="3" borderId="27" xfId="0" applyNumberFormat="1" applyFont="1" applyFill="1" applyBorder="1" applyAlignment="1">
      <alignment horizontal="center" vertical="center" shrinkToFit="1"/>
    </xf>
    <xf numFmtId="0" fontId="30" fillId="0" borderId="0" xfId="0" applyNumberFormat="1" applyFont="1" applyAlignment="1">
      <alignment vertical="center"/>
    </xf>
    <xf numFmtId="0" fontId="33" fillId="0" borderId="0" xfId="1" applyFont="1" applyFill="1" applyAlignment="1">
      <alignment vertical="center" shrinkToFit="1"/>
    </xf>
    <xf numFmtId="0" fontId="31" fillId="0" borderId="131" xfId="0" applyFont="1" applyFill="1" applyBorder="1" applyAlignment="1">
      <alignment horizontal="center" vertical="center"/>
    </xf>
    <xf numFmtId="0" fontId="31" fillId="0" borderId="38" xfId="0" applyFont="1" applyFill="1" applyBorder="1" applyAlignment="1">
      <alignment horizontal="center" vertical="center"/>
    </xf>
    <xf numFmtId="0" fontId="31" fillId="0" borderId="39" xfId="0" applyFont="1" applyFill="1" applyBorder="1" applyAlignment="1">
      <alignment horizontal="center" vertical="center"/>
    </xf>
    <xf numFmtId="0" fontId="37" fillId="6" borderId="38" xfId="0" applyFont="1" applyFill="1" applyBorder="1" applyAlignment="1">
      <alignment horizontal="center" vertical="center"/>
    </xf>
    <xf numFmtId="0" fontId="32" fillId="0" borderId="0" xfId="1" applyFont="1" applyFill="1" applyAlignment="1">
      <alignment vertical="center"/>
    </xf>
    <xf numFmtId="0" fontId="8" fillId="0" borderId="0" xfId="1" applyFont="1" applyFill="1" applyAlignment="1">
      <alignment vertical="center" shrinkToFit="1"/>
    </xf>
    <xf numFmtId="0" fontId="5" fillId="0" borderId="131"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16" fillId="6" borderId="38" xfId="0" applyFont="1" applyFill="1" applyBorder="1" applyAlignment="1">
      <alignment horizontal="center" vertical="center"/>
    </xf>
    <xf numFmtId="0" fontId="16" fillId="3" borderId="9" xfId="0" applyNumberFormat="1" applyFont="1" applyFill="1" applyBorder="1" applyAlignment="1">
      <alignment horizontal="center" vertical="center" shrinkToFit="1"/>
    </xf>
    <xf numFmtId="0" fontId="17" fillId="0" borderId="20" xfId="0" applyNumberFormat="1" applyFont="1" applyBorder="1" applyAlignment="1">
      <alignment horizontal="center" vertical="center"/>
    </xf>
    <xf numFmtId="0" fontId="32" fillId="0" borderId="0" xfId="1" applyFont="1" applyFill="1" applyAlignment="1">
      <alignment vertical="center"/>
    </xf>
    <xf numFmtId="0" fontId="31" fillId="3" borderId="150" xfId="0" applyFont="1" applyFill="1" applyBorder="1" applyAlignment="1">
      <alignment horizontal="left" vertical="center"/>
    </xf>
    <xf numFmtId="0" fontId="31" fillId="3" borderId="151" xfId="0" applyFont="1" applyFill="1" applyBorder="1" applyAlignment="1">
      <alignment horizontal="left" vertical="center"/>
    </xf>
    <xf numFmtId="0" fontId="31" fillId="0" borderId="7" xfId="0" applyFont="1" applyFill="1" applyBorder="1" applyAlignment="1">
      <alignment vertical="center" shrinkToFit="1"/>
    </xf>
    <xf numFmtId="0" fontId="31" fillId="0" borderId="8" xfId="0" applyFont="1" applyFill="1" applyBorder="1" applyAlignment="1">
      <alignment vertical="center" shrinkToFit="1"/>
    </xf>
    <xf numFmtId="0" fontId="37" fillId="3" borderId="9" xfId="0" applyNumberFormat="1" applyFont="1" applyFill="1" applyBorder="1" applyAlignment="1">
      <alignment horizontal="center" vertical="center" shrinkToFit="1"/>
    </xf>
    <xf numFmtId="0" fontId="35" fillId="4" borderId="24" xfId="0" applyNumberFormat="1" applyFont="1" applyFill="1" applyBorder="1" applyAlignment="1">
      <alignment horizontal="left" vertical="center"/>
    </xf>
    <xf numFmtId="0" fontId="35" fillId="4" borderId="28" xfId="0" applyNumberFormat="1" applyFont="1" applyFill="1" applyBorder="1" applyAlignment="1">
      <alignment horizontal="left" vertical="center"/>
    </xf>
    <xf numFmtId="0" fontId="35" fillId="4" borderId="89" xfId="0" applyNumberFormat="1" applyFont="1" applyFill="1" applyBorder="1" applyAlignment="1">
      <alignment horizontal="left" vertical="center"/>
    </xf>
    <xf numFmtId="0" fontId="35" fillId="4" borderId="31" xfId="0" applyNumberFormat="1" applyFont="1" applyFill="1" applyBorder="1" applyAlignment="1">
      <alignment horizontal="left" vertical="center"/>
    </xf>
    <xf numFmtId="0" fontId="35" fillId="4" borderId="36" xfId="0" applyNumberFormat="1" applyFont="1" applyFill="1" applyBorder="1" applyAlignment="1">
      <alignment horizontal="left" vertical="center"/>
    </xf>
    <xf numFmtId="0" fontId="37" fillId="3" borderId="27" xfId="0" applyNumberFormat="1" applyFont="1" applyFill="1" applyBorder="1" applyAlignment="1">
      <alignment horizontal="center" vertical="center" shrinkToFit="1"/>
    </xf>
    <xf numFmtId="0" fontId="30" fillId="0" borderId="0" xfId="0" applyNumberFormat="1" applyFont="1" applyAlignment="1">
      <alignment vertical="center"/>
    </xf>
    <xf numFmtId="0" fontId="32" fillId="0" borderId="0" xfId="1" applyFont="1" applyFill="1" applyAlignment="1">
      <alignment vertical="center"/>
    </xf>
    <xf numFmtId="0" fontId="3" fillId="0" borderId="0" xfId="1" applyFont="1">
      <alignment vertical="center"/>
    </xf>
    <xf numFmtId="0" fontId="6" fillId="0" borderId="0" xfId="1" applyFont="1">
      <alignment vertical="center"/>
    </xf>
    <xf numFmtId="0" fontId="5" fillId="0" borderId="0" xfId="1" applyFont="1" applyAlignment="1">
      <alignment vertical="top"/>
    </xf>
    <xf numFmtId="0" fontId="6" fillId="0" borderId="0" xfId="1" applyFont="1" applyAlignment="1">
      <alignment vertical="top"/>
    </xf>
    <xf numFmtId="0" fontId="11" fillId="0" borderId="0" xfId="1" applyFont="1" applyAlignment="1">
      <alignment horizontal="center" vertical="center"/>
    </xf>
    <xf numFmtId="0" fontId="11" fillId="0" borderId="0" xfId="1" applyFont="1" applyAlignment="1">
      <alignment horizontal="right" vertical="center"/>
    </xf>
    <xf numFmtId="0" fontId="11" fillId="0" borderId="0" xfId="1" applyFont="1">
      <alignment vertical="center"/>
    </xf>
    <xf numFmtId="0" fontId="11" fillId="0" borderId="0" xfId="1" applyFont="1" applyAlignment="1">
      <alignment horizontal="center" vertical="top"/>
    </xf>
    <xf numFmtId="0" fontId="14" fillId="0" borderId="0" xfId="1" applyFont="1">
      <alignment vertical="center"/>
    </xf>
    <xf numFmtId="0" fontId="15" fillId="0" borderId="0" xfId="1" applyFont="1" applyAlignment="1">
      <alignment horizontal="left" vertical="center"/>
    </xf>
    <xf numFmtId="0" fontId="15" fillId="0" borderId="0" xfId="1" applyFont="1" applyAlignment="1">
      <alignment horizontal="center" vertical="center" wrapText="1"/>
    </xf>
    <xf numFmtId="0" fontId="8" fillId="0" borderId="0" xfId="1" applyFont="1" applyAlignment="1">
      <alignment horizontal="left" vertical="center"/>
    </xf>
    <xf numFmtId="0" fontId="17" fillId="0" borderId="0" xfId="1" applyFont="1">
      <alignment vertical="center"/>
    </xf>
    <xf numFmtId="0" fontId="5" fillId="0" borderId="0" xfId="1" applyFont="1" applyAlignment="1">
      <alignment horizontal="center" vertical="center" wrapText="1"/>
    </xf>
    <xf numFmtId="0" fontId="5" fillId="0" borderId="0" xfId="1" applyFont="1" applyAlignment="1">
      <alignment horizontal="left" vertical="center"/>
    </xf>
    <xf numFmtId="0" fontId="11" fillId="0" borderId="2" xfId="1" applyFont="1" applyBorder="1" applyAlignment="1">
      <alignment horizontal="center" vertical="center"/>
    </xf>
    <xf numFmtId="0" fontId="14" fillId="0" borderId="2" xfId="3" applyFont="1" applyBorder="1" applyAlignment="1" applyProtection="1">
      <alignment horizontal="center" vertical="center"/>
      <protection locked="0"/>
    </xf>
    <xf numFmtId="0" fontId="3" fillId="0" borderId="10" xfId="1" applyFont="1" applyBorder="1">
      <alignment vertical="center"/>
    </xf>
    <xf numFmtId="0" fontId="3" fillId="0" borderId="0" xfId="1" applyFont="1" applyAlignment="1">
      <alignment vertical="center" wrapText="1"/>
    </xf>
    <xf numFmtId="0" fontId="3" fillId="0" borderId="0" xfId="1" applyFont="1" applyAlignment="1">
      <alignment horizontal="left" vertical="top"/>
    </xf>
    <xf numFmtId="0" fontId="5" fillId="0" borderId="0" xfId="1" quotePrefix="1" applyFont="1" applyAlignment="1">
      <alignment vertical="top"/>
    </xf>
    <xf numFmtId="0" fontId="3" fillId="0" borderId="0" xfId="1" applyFont="1" applyAlignment="1">
      <alignment horizontal="left" vertical="center"/>
    </xf>
    <xf numFmtId="0" fontId="5" fillId="0" borderId="12" xfId="1" applyFont="1" applyBorder="1" applyAlignment="1">
      <alignment horizontal="center" vertical="center"/>
    </xf>
    <xf numFmtId="49" fontId="6" fillId="0" borderId="12" xfId="1" applyNumberFormat="1" applyFont="1" applyBorder="1" applyAlignment="1">
      <alignment horizontal="center" vertical="center" shrinkToFit="1"/>
    </xf>
    <xf numFmtId="0" fontId="17" fillId="0" borderId="8" xfId="1" applyFont="1" applyBorder="1" applyAlignment="1" applyProtection="1">
      <alignment horizontal="left" vertical="top" shrinkToFit="1"/>
      <protection locked="0"/>
    </xf>
    <xf numFmtId="0" fontId="17" fillId="0" borderId="29" xfId="1" applyFont="1" applyBorder="1" applyAlignment="1" applyProtection="1">
      <alignment vertical="top" shrinkToFit="1"/>
      <protection locked="0"/>
    </xf>
    <xf numFmtId="49" fontId="17" fillId="0" borderId="29" xfId="1" applyNumberFormat="1" applyFont="1" applyBorder="1" applyAlignment="1" applyProtection="1">
      <alignment vertical="top" shrinkToFit="1"/>
      <protection locked="0"/>
    </xf>
    <xf numFmtId="0" fontId="21" fillId="0" borderId="0" xfId="1" applyFont="1">
      <alignment vertical="center"/>
    </xf>
    <xf numFmtId="49" fontId="17" fillId="0" borderId="7" xfId="1" applyNumberFormat="1" applyFont="1" applyBorder="1" applyAlignment="1">
      <alignment horizontal="center" vertical="center" shrinkToFit="1"/>
    </xf>
    <xf numFmtId="49" fontId="21" fillId="0" borderId="0" xfId="1" applyNumberFormat="1" applyFont="1">
      <alignment vertical="center"/>
    </xf>
    <xf numFmtId="0" fontId="17" fillId="0" borderId="31" xfId="1" applyFont="1" applyBorder="1" applyAlignment="1" applyProtection="1">
      <alignment horizontal="center" vertical="center" shrinkToFit="1"/>
      <protection locked="0"/>
    </xf>
    <xf numFmtId="0" fontId="16" fillId="0" borderId="31" xfId="1" applyFont="1" applyBorder="1" applyAlignment="1">
      <alignment horizontal="center" vertical="center" shrinkToFit="1"/>
    </xf>
    <xf numFmtId="49" fontId="16" fillId="0" borderId="35" xfId="1" applyNumberFormat="1" applyFont="1" applyBorder="1" applyAlignment="1">
      <alignment vertical="center" shrinkToFit="1"/>
    </xf>
    <xf numFmtId="49" fontId="16" fillId="0" borderId="36" xfId="1" applyNumberFormat="1" applyFont="1" applyBorder="1" applyAlignment="1">
      <alignment vertical="center" shrinkToFit="1"/>
    </xf>
    <xf numFmtId="0" fontId="16" fillId="0" borderId="0" xfId="1" applyFont="1">
      <alignment vertical="center"/>
    </xf>
    <xf numFmtId="0" fontId="5" fillId="11" borderId="0" xfId="1" applyFont="1" applyFill="1">
      <alignment vertical="center"/>
    </xf>
    <xf numFmtId="0" fontId="11" fillId="11" borderId="0" xfId="1" applyFont="1" applyFill="1" applyAlignment="1">
      <alignment horizontal="right" vertical="center"/>
    </xf>
    <xf numFmtId="0" fontId="12" fillId="0" borderId="0" xfId="1" applyFont="1">
      <alignment vertical="center"/>
    </xf>
    <xf numFmtId="0" fontId="3" fillId="0" borderId="37" xfId="1" applyFont="1" applyBorder="1">
      <alignment vertical="center"/>
    </xf>
    <xf numFmtId="0" fontId="5" fillId="0" borderId="37" xfId="1" applyFont="1" applyBorder="1">
      <alignment vertical="center"/>
    </xf>
    <xf numFmtId="0" fontId="3" fillId="0" borderId="7" xfId="1" applyFont="1" applyBorder="1" applyAlignment="1">
      <alignment horizontal="center" vertical="center"/>
    </xf>
    <xf numFmtId="0" fontId="17" fillId="0" borderId="7" xfId="1" applyFont="1" applyBorder="1" applyAlignment="1">
      <alignment horizontal="center" vertical="center" shrinkToFit="1"/>
    </xf>
    <xf numFmtId="49" fontId="17" fillId="0" borderId="7" xfId="1" applyNumberFormat="1" applyFont="1" applyBorder="1" applyAlignment="1">
      <alignment horizontal="center" vertical="center"/>
    </xf>
    <xf numFmtId="0" fontId="17" fillId="0" borderId="7" xfId="1" applyFont="1" applyBorder="1">
      <alignment vertical="center"/>
    </xf>
    <xf numFmtId="0" fontId="17" fillId="0" borderId="7" xfId="1" applyFont="1" applyBorder="1" applyAlignment="1">
      <alignment horizontal="center" vertical="center"/>
    </xf>
    <xf numFmtId="0" fontId="5" fillId="0" borderId="7" xfId="1" applyFont="1" applyBorder="1">
      <alignment vertical="center"/>
    </xf>
    <xf numFmtId="0" fontId="12" fillId="0" borderId="24" xfId="1" applyFont="1" applyBorder="1">
      <alignment vertical="center"/>
    </xf>
    <xf numFmtId="0" fontId="5" fillId="0" borderId="0" xfId="1" applyFont="1" applyAlignment="1">
      <alignment horizontal="center"/>
    </xf>
    <xf numFmtId="0" fontId="17" fillId="0" borderId="0" xfId="3" applyFont="1" applyAlignment="1" applyProtection="1">
      <alignment horizontal="center" vertical="center"/>
      <protection locked="0"/>
    </xf>
    <xf numFmtId="0" fontId="16" fillId="0" borderId="0" xfId="1" applyFont="1" applyAlignment="1">
      <alignment vertical="center" shrinkToFit="1"/>
    </xf>
    <xf numFmtId="0" fontId="17" fillId="0" borderId="18" xfId="3" applyFont="1" applyBorder="1" applyAlignment="1" applyProtection="1">
      <alignment horizontal="center" vertical="center"/>
      <protection locked="0"/>
    </xf>
    <xf numFmtId="49" fontId="16" fillId="0" borderId="0" xfId="1" applyNumberFormat="1" applyFont="1" applyAlignment="1">
      <alignment horizontal="left" vertical="center" shrinkToFit="1"/>
    </xf>
    <xf numFmtId="49" fontId="16" fillId="0" borderId="0" xfId="1" applyNumberFormat="1" applyFont="1" applyAlignment="1">
      <alignment horizontal="right" vertical="center"/>
    </xf>
    <xf numFmtId="49" fontId="16" fillId="0" borderId="0" xfId="1" applyNumberFormat="1" applyFont="1" applyAlignment="1">
      <alignment horizontal="left" vertical="center"/>
    </xf>
    <xf numFmtId="49" fontId="16" fillId="0" borderId="0" xfId="1" applyNumberFormat="1" applyFont="1" applyAlignment="1">
      <alignment vertical="center" wrapText="1"/>
    </xf>
    <xf numFmtId="0" fontId="17" fillId="0" borderId="18" xfId="3" applyFont="1" applyBorder="1" applyAlignment="1">
      <alignment horizontal="center" vertical="center"/>
    </xf>
    <xf numFmtId="49" fontId="16" fillId="0" borderId="0" xfId="1" applyNumberFormat="1" applyFont="1" applyAlignment="1">
      <alignment vertical="center" shrinkToFit="1"/>
    </xf>
    <xf numFmtId="49" fontId="3" fillId="0" borderId="19" xfId="1" applyNumberFormat="1" applyFont="1" applyBorder="1" applyAlignment="1">
      <alignment vertical="center" shrinkToFit="1"/>
    </xf>
    <xf numFmtId="0" fontId="17" fillId="0" borderId="27" xfId="3" applyFont="1" applyBorder="1" applyAlignment="1" applyProtection="1">
      <alignment horizontal="center" vertical="center"/>
      <protection locked="0"/>
    </xf>
    <xf numFmtId="49" fontId="6" fillId="0" borderId="24" xfId="1" applyNumberFormat="1" applyFont="1" applyBorder="1" applyAlignment="1" applyProtection="1">
      <alignment horizontal="left" vertical="center" shrinkToFit="1"/>
      <protection locked="0"/>
    </xf>
    <xf numFmtId="49" fontId="3" fillId="0" borderId="28" xfId="1" applyNumberFormat="1" applyFont="1" applyBorder="1" applyAlignment="1">
      <alignment vertical="center" shrinkToFit="1"/>
    </xf>
    <xf numFmtId="0" fontId="17" fillId="0" borderId="20" xfId="3" applyFont="1" applyBorder="1" applyAlignment="1" applyProtection="1">
      <alignment horizontal="center" vertical="center"/>
      <protection locked="0"/>
    </xf>
    <xf numFmtId="0" fontId="17" fillId="0" borderId="24" xfId="3" applyFont="1" applyBorder="1" applyAlignment="1" applyProtection="1">
      <alignment horizontal="center" vertical="center"/>
      <protection locked="0"/>
    </xf>
    <xf numFmtId="49" fontId="16" fillId="0" borderId="24" xfId="1" applyNumberFormat="1" applyFont="1" applyBorder="1">
      <alignment vertical="center"/>
    </xf>
    <xf numFmtId="49" fontId="16" fillId="0" borderId="28" xfId="1" applyNumberFormat="1" applyFont="1" applyBorder="1" applyAlignment="1">
      <alignment horizontal="left" vertical="center" shrinkToFit="1"/>
    </xf>
    <xf numFmtId="0" fontId="17" fillId="0" borderId="75" xfId="3" applyFont="1" applyBorder="1" applyAlignment="1" applyProtection="1">
      <alignment horizontal="center" vertical="center"/>
      <protection locked="0"/>
    </xf>
    <xf numFmtId="0" fontId="17" fillId="0" borderId="83" xfId="3" applyFont="1" applyBorder="1" applyAlignment="1" applyProtection="1">
      <alignment horizontal="center" vertical="center"/>
      <protection locked="0"/>
    </xf>
    <xf numFmtId="49" fontId="6" fillId="0" borderId="0" xfId="3" applyNumberFormat="1" applyFont="1" applyAlignment="1">
      <alignment horizontal="center" vertical="center"/>
    </xf>
    <xf numFmtId="49" fontId="16" fillId="0" borderId="19" xfId="1" applyNumberFormat="1" applyFont="1" applyBorder="1" applyAlignment="1">
      <alignment vertical="center" shrinkToFit="1"/>
    </xf>
    <xf numFmtId="0" fontId="17" fillId="0" borderId="21" xfId="3" applyFont="1" applyBorder="1" applyAlignment="1">
      <alignment horizontal="center" vertical="center"/>
    </xf>
    <xf numFmtId="49" fontId="16" fillId="0" borderId="21" xfId="1" applyNumberFormat="1" applyFont="1" applyBorder="1" applyAlignment="1">
      <alignment vertical="center" shrinkToFit="1"/>
    </xf>
    <xf numFmtId="49" fontId="6" fillId="0" borderId="21" xfId="3" applyNumberFormat="1" applyFont="1" applyBorder="1" applyAlignment="1">
      <alignment horizontal="center" vertical="center"/>
    </xf>
    <xf numFmtId="49" fontId="16" fillId="0" borderId="23" xfId="1" applyNumberFormat="1" applyFont="1" applyBorder="1" applyAlignment="1">
      <alignment vertical="center" shrinkToFit="1"/>
    </xf>
    <xf numFmtId="49" fontId="5" fillId="0" borderId="24" xfId="1" applyNumberFormat="1" applyFont="1" applyBorder="1" applyAlignment="1">
      <alignment horizontal="center" vertical="center"/>
    </xf>
    <xf numFmtId="49" fontId="6" fillId="0" borderId="24" xfId="1" applyNumberFormat="1" applyFont="1" applyBorder="1" applyAlignment="1">
      <alignment horizontal="center" vertical="center" shrinkToFit="1"/>
    </xf>
    <xf numFmtId="49" fontId="6" fillId="0" borderId="24" xfId="1" applyNumberFormat="1" applyFont="1" applyBorder="1">
      <alignment vertical="center"/>
    </xf>
    <xf numFmtId="49" fontId="5" fillId="0" borderId="24" xfId="1" applyNumberFormat="1" applyFont="1" applyBorder="1">
      <alignment vertical="center"/>
    </xf>
    <xf numFmtId="49" fontId="5" fillId="0" borderId="24" xfId="1" applyNumberFormat="1" applyFont="1" applyBorder="1" applyAlignment="1">
      <alignment horizontal="left" vertical="center" shrinkToFit="1"/>
    </xf>
    <xf numFmtId="49" fontId="5" fillId="0" borderId="28" xfId="1" applyNumberFormat="1" applyFont="1" applyBorder="1" applyAlignment="1">
      <alignment horizontal="left" vertical="center" shrinkToFit="1"/>
    </xf>
    <xf numFmtId="0" fontId="5" fillId="0" borderId="0" xfId="1" applyFont="1" applyAlignment="1">
      <alignment horizontal="left" vertical="center" shrinkToFit="1"/>
    </xf>
    <xf numFmtId="0" fontId="5" fillId="0" borderId="0" xfId="1" applyFont="1" applyAlignment="1">
      <alignment horizontal="left" vertical="center" indent="1"/>
    </xf>
    <xf numFmtId="0" fontId="5" fillId="0" borderId="0" xfId="1" applyFont="1" applyAlignment="1">
      <alignment horizontal="left" vertical="center" indent="1" shrinkToFit="1"/>
    </xf>
    <xf numFmtId="49" fontId="17" fillId="0" borderId="7" xfId="1" applyNumberFormat="1" applyFont="1" applyBorder="1" applyAlignment="1" applyProtection="1">
      <alignment vertical="top" shrinkToFit="1"/>
      <protection locked="0"/>
    </xf>
    <xf numFmtId="49" fontId="17" fillId="0" borderId="7" xfId="1" applyNumberFormat="1" applyFont="1" applyBorder="1" applyAlignment="1" applyProtection="1">
      <alignment vertical="center" shrinkToFit="1"/>
      <protection locked="0"/>
    </xf>
    <xf numFmtId="49" fontId="17" fillId="0" borderId="31" xfId="1" applyNumberFormat="1" applyFont="1" applyBorder="1" applyAlignment="1" applyProtection="1">
      <alignment horizontal="center" vertical="center" shrinkToFit="1"/>
      <protection locked="0"/>
    </xf>
    <xf numFmtId="49" fontId="16" fillId="0" borderId="31" xfId="1" applyNumberFormat="1" applyFont="1" applyBorder="1" applyAlignment="1">
      <alignment vertical="center" wrapText="1"/>
    </xf>
    <xf numFmtId="0" fontId="5" fillId="0" borderId="0" xfId="1" applyFont="1" applyAlignment="1"/>
    <xf numFmtId="0" fontId="5" fillId="0" borderId="0" xfId="1" applyFont="1" applyAlignment="1">
      <alignment horizontal="center" vertical="center"/>
    </xf>
    <xf numFmtId="49" fontId="5" fillId="0" borderId="0" xfId="1" applyNumberFormat="1" applyFont="1" applyAlignment="1">
      <alignment horizontal="center" vertical="center"/>
    </xf>
    <xf numFmtId="49" fontId="5" fillId="0" borderId="0" xfId="1" applyNumberFormat="1" applyFont="1" applyAlignment="1">
      <alignment horizontal="left" vertical="center"/>
    </xf>
    <xf numFmtId="0" fontId="17" fillId="0" borderId="12" xfId="1" applyFont="1" applyBorder="1" applyAlignment="1" applyProtection="1">
      <alignment horizontal="center" vertical="center" shrinkToFit="1"/>
      <protection locked="0"/>
    </xf>
    <xf numFmtId="0" fontId="16" fillId="0" borderId="12" xfId="1" applyFont="1" applyBorder="1" applyAlignment="1">
      <alignment horizontal="center" vertical="center" shrinkToFit="1"/>
    </xf>
    <xf numFmtId="49" fontId="16" fillId="0" borderId="24" xfId="1" applyNumberFormat="1" applyFont="1" applyBorder="1" applyAlignment="1">
      <alignment vertical="center" shrinkToFit="1"/>
    </xf>
    <xf numFmtId="0" fontId="17" fillId="0" borderId="24" xfId="1" applyFont="1" applyBorder="1">
      <alignment vertical="center"/>
    </xf>
    <xf numFmtId="0" fontId="17" fillId="0" borderId="24" xfId="3" applyFont="1" applyBorder="1" applyAlignment="1">
      <alignment horizontal="center" vertical="center"/>
    </xf>
    <xf numFmtId="49" fontId="6" fillId="0" borderId="28" xfId="3" applyNumberFormat="1" applyFont="1" applyBorder="1" applyAlignment="1">
      <alignment horizontal="center" vertical="center"/>
    </xf>
    <xf numFmtId="0" fontId="17" fillId="0" borderId="0" xfId="3" applyFont="1" applyAlignment="1">
      <alignment horizontal="center" vertical="center"/>
    </xf>
    <xf numFmtId="49" fontId="6" fillId="0" borderId="19" xfId="3" applyNumberFormat="1" applyFont="1" applyBorder="1" applyAlignment="1">
      <alignment horizontal="center" vertical="center"/>
    </xf>
    <xf numFmtId="49" fontId="16" fillId="0" borderId="21" xfId="1" applyNumberFormat="1" applyFont="1" applyBorder="1" applyAlignment="1">
      <alignment horizontal="left" vertical="center" shrinkToFit="1"/>
    </xf>
    <xf numFmtId="49" fontId="6" fillId="0" borderId="23" xfId="3" applyNumberFormat="1" applyFont="1" applyBorder="1" applyAlignment="1">
      <alignment horizontal="center" vertical="center"/>
    </xf>
    <xf numFmtId="0" fontId="5" fillId="0" borderId="24" xfId="1" applyFont="1" applyBorder="1" applyAlignment="1">
      <alignment horizontal="center" vertical="center"/>
    </xf>
    <xf numFmtId="0" fontId="6" fillId="0" borderId="24" xfId="1" applyFont="1" applyBorder="1" applyAlignment="1">
      <alignment horizontal="center" vertical="center" shrinkToFit="1"/>
    </xf>
    <xf numFmtId="0" fontId="17" fillId="0" borderId="7" xfId="1" applyFont="1" applyBorder="1" applyAlignment="1" applyProtection="1">
      <alignment vertical="top" shrinkToFit="1"/>
      <protection locked="0"/>
    </xf>
    <xf numFmtId="49" fontId="17" fillId="0" borderId="24" xfId="1" applyNumberFormat="1" applyFont="1" applyBorder="1" applyAlignment="1">
      <alignment horizontal="center" vertical="center" shrinkToFit="1"/>
    </xf>
    <xf numFmtId="0" fontId="17" fillId="0" borderId="0" xfId="0" applyFont="1" applyAlignment="1">
      <alignment horizontal="center" vertical="center"/>
    </xf>
    <xf numFmtId="0" fontId="17" fillId="0" borderId="14" xfId="3" applyFont="1" applyBorder="1" applyAlignment="1" applyProtection="1">
      <alignment horizontal="center" vertical="center"/>
      <protection locked="0"/>
    </xf>
    <xf numFmtId="49" fontId="16" fillId="0" borderId="12" xfId="1" applyNumberFormat="1" applyFont="1" applyBorder="1" applyAlignment="1">
      <alignment horizontal="left" vertical="center" shrinkToFit="1"/>
    </xf>
    <xf numFmtId="0" fontId="17" fillId="0" borderId="20" xfId="3" applyFont="1" applyBorder="1" applyAlignment="1">
      <alignment horizontal="center" vertical="center"/>
    </xf>
    <xf numFmtId="49" fontId="3" fillId="0" borderId="23" xfId="1" applyNumberFormat="1" applyFont="1" applyBorder="1" applyAlignment="1">
      <alignment vertical="center" shrinkToFit="1"/>
    </xf>
    <xf numFmtId="0" fontId="17" fillId="0" borderId="97" xfId="1" applyFont="1" applyBorder="1" applyAlignment="1" applyProtection="1">
      <alignment horizontal="center" vertical="center"/>
      <protection locked="0"/>
    </xf>
    <xf numFmtId="0" fontId="17" fillId="0" borderId="19" xfId="1" applyFont="1" applyBorder="1">
      <alignment vertical="center"/>
    </xf>
    <xf numFmtId="0" fontId="17" fillId="0" borderId="0" xfId="1" applyFont="1" applyAlignment="1" applyProtection="1">
      <alignment horizontal="center" vertical="center"/>
      <protection locked="0"/>
    </xf>
    <xf numFmtId="0" fontId="17" fillId="0" borderId="0" xfId="1" applyFont="1" applyAlignment="1">
      <alignment horizontal="center" vertical="center"/>
    </xf>
    <xf numFmtId="0" fontId="17" fillId="0" borderId="20" xfId="1" applyFont="1" applyBorder="1" applyAlignment="1" applyProtection="1">
      <alignment horizontal="center" vertical="center"/>
      <protection locked="0"/>
    </xf>
    <xf numFmtId="0" fontId="17" fillId="0" borderId="21" xfId="1" applyFont="1" applyBorder="1" applyAlignment="1">
      <alignment horizontal="center" vertical="center"/>
    </xf>
    <xf numFmtId="49" fontId="16" fillId="0" borderId="24" xfId="1" applyNumberFormat="1" applyFont="1" applyBorder="1" applyAlignment="1"/>
    <xf numFmtId="49" fontId="16" fillId="0" borderId="24" xfId="1" applyNumberFormat="1" applyFont="1" applyBorder="1" applyAlignment="1">
      <alignment horizontal="center" vertical="center"/>
    </xf>
    <xf numFmtId="49" fontId="16" fillId="0" borderId="28" xfId="1" applyNumberFormat="1" applyFont="1" applyBorder="1" applyAlignment="1"/>
    <xf numFmtId="0" fontId="17" fillId="0" borderId="99" xfId="3" applyFont="1" applyBorder="1" applyAlignment="1" applyProtection="1">
      <alignment horizontal="center" vertical="center"/>
      <protection locked="0"/>
    </xf>
    <xf numFmtId="0" fontId="17" fillId="0" borderId="76" xfId="3" applyFont="1" applyBorder="1" applyAlignment="1" applyProtection="1">
      <alignment horizontal="center" vertical="center"/>
      <protection locked="0"/>
    </xf>
    <xf numFmtId="49" fontId="16" fillId="0" borderId="76" xfId="1" applyNumberFormat="1" applyFont="1" applyBorder="1">
      <alignment vertical="center"/>
    </xf>
    <xf numFmtId="49" fontId="16" fillId="0" borderId="77" xfId="1" applyNumberFormat="1" applyFont="1" applyBorder="1" applyAlignment="1">
      <alignment horizontal="left" vertical="center" shrinkToFit="1"/>
    </xf>
    <xf numFmtId="0" fontId="17" fillId="0" borderId="21" xfId="3" applyFont="1" applyBorder="1" applyAlignment="1" applyProtection="1">
      <alignment horizontal="center" vertical="center"/>
      <protection locked="0"/>
    </xf>
    <xf numFmtId="49" fontId="6" fillId="0" borderId="0" xfId="1" applyNumberFormat="1" applyFont="1" applyAlignment="1">
      <alignment horizontal="center" vertical="center" shrinkToFit="1"/>
    </xf>
    <xf numFmtId="49" fontId="6" fillId="0" borderId="0" xfId="1" applyNumberFormat="1" applyFont="1">
      <alignment vertical="center"/>
    </xf>
    <xf numFmtId="49" fontId="5" fillId="0" borderId="0" xfId="1" applyNumberFormat="1" applyFont="1">
      <alignment vertical="center"/>
    </xf>
    <xf numFmtId="49" fontId="5" fillId="0" borderId="0" xfId="1" applyNumberFormat="1" applyFont="1" applyAlignment="1">
      <alignment horizontal="left" vertical="center" shrinkToFit="1"/>
    </xf>
    <xf numFmtId="49" fontId="5" fillId="0" borderId="19" xfId="1" applyNumberFormat="1" applyFont="1" applyBorder="1" applyAlignment="1">
      <alignment horizontal="left" vertical="center" shrinkToFit="1"/>
    </xf>
    <xf numFmtId="49" fontId="17" fillId="0" borderId="24" xfId="1" applyNumberFormat="1" applyFont="1" applyBorder="1" applyAlignment="1">
      <alignment vertical="center" shrinkToFit="1"/>
    </xf>
    <xf numFmtId="0" fontId="45" fillId="0" borderId="2" xfId="3" applyFont="1" applyBorder="1" applyAlignment="1">
      <alignment horizontal="center" vertical="center"/>
    </xf>
    <xf numFmtId="0" fontId="42" fillId="0" borderId="0" xfId="3" applyFont="1" applyAlignment="1" applyProtection="1">
      <alignment horizontal="center" vertical="center"/>
      <protection locked="0"/>
    </xf>
    <xf numFmtId="0" fontId="42" fillId="0" borderId="27" xfId="3" applyFont="1" applyBorder="1" applyAlignment="1" applyProtection="1">
      <alignment horizontal="center" vertical="center"/>
      <protection locked="0"/>
    </xf>
    <xf numFmtId="0" fontId="42" fillId="0" borderId="24" xfId="3" applyFont="1" applyBorder="1" applyAlignment="1" applyProtection="1">
      <alignment horizontal="center" vertical="center"/>
      <protection locked="0"/>
    </xf>
    <xf numFmtId="0" fontId="42" fillId="0" borderId="18" xfId="3" applyFont="1" applyBorder="1" applyAlignment="1" applyProtection="1">
      <alignment horizontal="center" vertical="center"/>
      <protection locked="0"/>
    </xf>
    <xf numFmtId="49" fontId="42" fillId="0" borderId="31" xfId="1" applyNumberFormat="1" applyFont="1" applyBorder="1" applyAlignment="1" applyProtection="1">
      <alignment horizontal="center" vertical="center" shrinkToFit="1"/>
      <protection locked="0"/>
    </xf>
    <xf numFmtId="0" fontId="42" fillId="0" borderId="0" xfId="1" applyFont="1" applyAlignment="1" applyProtection="1">
      <alignment horizontal="center" vertical="center"/>
      <protection locked="0"/>
    </xf>
    <xf numFmtId="0" fontId="42" fillId="0" borderId="20" xfId="3" applyFont="1" applyBorder="1" applyAlignment="1" applyProtection="1">
      <alignment horizontal="center" vertical="center"/>
      <protection locked="0"/>
    </xf>
    <xf numFmtId="49" fontId="17" fillId="0" borderId="7" xfId="1" applyNumberFormat="1" applyFont="1" applyBorder="1" applyAlignment="1" applyProtection="1">
      <alignment vertical="center" shrinkToFit="1"/>
    </xf>
    <xf numFmtId="0" fontId="33" fillId="0" borderId="0" xfId="1" applyFont="1" applyFill="1" applyAlignment="1">
      <alignment vertical="center" shrinkToFit="1"/>
    </xf>
    <xf numFmtId="0" fontId="38" fillId="5" borderId="0" xfId="0" applyFont="1" applyFill="1" applyBorder="1" applyAlignment="1">
      <alignment horizontal="center" vertical="center"/>
    </xf>
    <xf numFmtId="0" fontId="31" fillId="5" borderId="0" xfId="0" applyFont="1" applyFill="1" applyBorder="1" applyAlignment="1">
      <alignment vertical="center"/>
    </xf>
    <xf numFmtId="0" fontId="31" fillId="5" borderId="0" xfId="0" applyFont="1" applyFill="1" applyBorder="1" applyAlignment="1">
      <alignment vertical="center" shrinkToFit="1"/>
    </xf>
    <xf numFmtId="0" fontId="31" fillId="5" borderId="18" xfId="0" applyFont="1" applyFill="1" applyBorder="1" applyAlignment="1">
      <alignment horizontal="center" vertical="center"/>
    </xf>
    <xf numFmtId="0" fontId="31" fillId="5" borderId="0" xfId="0" applyFont="1" applyFill="1" applyBorder="1" applyAlignment="1">
      <alignment horizontal="center" vertical="center"/>
    </xf>
    <xf numFmtId="0" fontId="31" fillId="5" borderId="19" xfId="0" applyFont="1" applyFill="1" applyBorder="1" applyAlignment="1">
      <alignment horizontal="center" vertical="center"/>
    </xf>
    <xf numFmtId="0" fontId="37" fillId="3" borderId="9" xfId="0" applyNumberFormat="1" applyFont="1" applyFill="1" applyBorder="1" applyAlignment="1">
      <alignment horizontal="center" vertical="center" shrinkToFit="1"/>
    </xf>
    <xf numFmtId="0" fontId="32" fillId="0" borderId="115" xfId="0" applyNumberFormat="1" applyFont="1" applyFill="1" applyBorder="1" applyAlignment="1">
      <alignment horizontal="center" vertical="center" shrinkToFit="1"/>
    </xf>
    <xf numFmtId="0" fontId="32" fillId="0" borderId="106" xfId="0" applyNumberFormat="1" applyFont="1" applyFill="1" applyBorder="1" applyAlignment="1">
      <alignment horizontal="center" vertical="center" shrinkToFit="1"/>
    </xf>
    <xf numFmtId="0" fontId="31" fillId="0" borderId="39" xfId="0" applyFont="1" applyFill="1" applyBorder="1" applyAlignment="1">
      <alignment vertical="center"/>
    </xf>
    <xf numFmtId="0" fontId="5" fillId="0" borderId="39" xfId="0" applyFont="1" applyFill="1" applyBorder="1" applyAlignment="1">
      <alignment vertical="center"/>
    </xf>
    <xf numFmtId="0" fontId="37" fillId="3" borderId="9" xfId="0" applyNumberFormat="1" applyFont="1" applyFill="1" applyBorder="1" applyAlignment="1">
      <alignment horizontal="center" vertical="center" shrinkToFit="1"/>
    </xf>
    <xf numFmtId="0" fontId="32" fillId="0" borderId="115" xfId="0" applyNumberFormat="1" applyFont="1" applyFill="1" applyBorder="1" applyAlignment="1">
      <alignment horizontal="center" vertical="center" shrinkToFit="1"/>
    </xf>
    <xf numFmtId="0" fontId="32" fillId="0" borderId="106" xfId="0" applyNumberFormat="1" applyFont="1" applyFill="1" applyBorder="1" applyAlignment="1">
      <alignment horizontal="center" vertical="center" shrinkToFit="1"/>
    </xf>
    <xf numFmtId="0" fontId="31" fillId="0" borderId="10" xfId="0" applyNumberFormat="1" applyFont="1" applyBorder="1">
      <alignment vertical="center"/>
    </xf>
    <xf numFmtId="0" fontId="31" fillId="0" borderId="19" xfId="0" applyNumberFormat="1" applyFont="1" applyBorder="1">
      <alignment vertical="center"/>
    </xf>
    <xf numFmtId="0" fontId="31" fillId="2" borderId="20" xfId="0" applyNumberFormat="1" applyFont="1" applyFill="1" applyBorder="1" applyAlignment="1">
      <alignment horizontal="center" vertical="center" shrinkToFit="1"/>
    </xf>
    <xf numFmtId="0" fontId="32" fillId="2" borderId="7" xfId="0" applyNumberFormat="1" applyFont="1" applyFill="1" applyBorder="1" applyAlignment="1">
      <alignment horizontal="center" vertical="center" shrinkToFit="1"/>
    </xf>
    <xf numFmtId="0" fontId="32" fillId="2" borderId="29" xfId="0" applyNumberFormat="1" applyFont="1" applyFill="1" applyBorder="1" applyAlignment="1">
      <alignment horizontal="center" vertical="center" shrinkToFit="1"/>
    </xf>
    <xf numFmtId="0" fontId="31" fillId="2" borderId="119" xfId="0" applyNumberFormat="1" applyFont="1" applyFill="1" applyBorder="1" applyAlignment="1">
      <alignment horizontal="center" vertical="center" shrinkToFit="1"/>
    </xf>
    <xf numFmtId="0" fontId="30" fillId="0" borderId="12" xfId="0" applyNumberFormat="1" applyFont="1" applyFill="1" applyBorder="1" applyAlignment="1">
      <alignment horizontal="right" vertical="center" shrinkToFit="1"/>
    </xf>
    <xf numFmtId="0" fontId="31" fillId="2" borderId="170" xfId="0" applyNumberFormat="1" applyFont="1" applyFill="1" applyBorder="1" applyAlignment="1">
      <alignment horizontal="center" vertical="center" shrinkToFit="1"/>
    </xf>
    <xf numFmtId="0" fontId="37" fillId="3" borderId="9" xfId="0" applyNumberFormat="1" applyFont="1" applyFill="1" applyBorder="1" applyAlignment="1">
      <alignment horizontal="center" vertical="center" shrinkToFit="1"/>
    </xf>
    <xf numFmtId="0" fontId="32" fillId="0" borderId="115" xfId="0" applyNumberFormat="1" applyFont="1" applyFill="1" applyBorder="1" applyAlignment="1">
      <alignment horizontal="center" vertical="center" shrinkToFit="1"/>
    </xf>
    <xf numFmtId="0" fontId="32" fillId="0" borderId="106" xfId="0" applyNumberFormat="1" applyFont="1" applyFill="1" applyBorder="1" applyAlignment="1">
      <alignment horizontal="center" vertical="center" shrinkToFit="1"/>
    </xf>
    <xf numFmtId="0" fontId="37" fillId="3" borderId="9" xfId="0" applyNumberFormat="1" applyFont="1" applyFill="1" applyBorder="1" applyAlignment="1">
      <alignment horizontal="center" vertical="center" shrinkToFit="1"/>
    </xf>
    <xf numFmtId="0" fontId="37" fillId="3" borderId="115" xfId="0" applyNumberFormat="1" applyFont="1" applyFill="1" applyBorder="1" applyAlignment="1">
      <alignment horizontal="center" vertical="center" shrinkToFit="1"/>
    </xf>
    <xf numFmtId="0" fontId="32" fillId="0" borderId="115" xfId="0" applyNumberFormat="1" applyFont="1" applyFill="1" applyBorder="1" applyAlignment="1">
      <alignment horizontal="center" vertical="center" shrinkToFit="1"/>
    </xf>
    <xf numFmtId="0" fontId="37" fillId="3" borderId="9" xfId="0" applyNumberFormat="1" applyFont="1" applyFill="1" applyBorder="1" applyAlignment="1">
      <alignment horizontal="center" vertical="center" shrinkToFit="1"/>
    </xf>
    <xf numFmtId="0" fontId="32" fillId="0" borderId="115" xfId="0" applyNumberFormat="1" applyFont="1" applyFill="1" applyBorder="1" applyAlignment="1">
      <alignment horizontal="center" vertical="center" shrinkToFit="1"/>
    </xf>
    <xf numFmtId="0" fontId="31" fillId="2" borderId="119" xfId="0" applyNumberFormat="1" applyFont="1" applyFill="1" applyBorder="1" applyAlignment="1">
      <alignment vertical="center" shrinkToFit="1"/>
    </xf>
    <xf numFmtId="0" fontId="31" fillId="2" borderId="7" xfId="0" applyNumberFormat="1" applyFont="1" applyFill="1" applyBorder="1" applyAlignment="1">
      <alignment vertical="center" shrinkToFit="1"/>
    </xf>
    <xf numFmtId="0" fontId="30" fillId="0" borderId="12" xfId="0" applyNumberFormat="1" applyFont="1" applyBorder="1">
      <alignment vertical="center"/>
    </xf>
    <xf numFmtId="0" fontId="31" fillId="0" borderId="12" xfId="0" applyNumberFormat="1" applyFont="1" applyBorder="1">
      <alignment vertical="center"/>
    </xf>
    <xf numFmtId="0" fontId="31" fillId="2" borderId="111" xfId="0" applyNumberFormat="1" applyFont="1" applyFill="1" applyBorder="1" applyAlignment="1">
      <alignment horizontal="center" vertical="center" shrinkToFit="1"/>
    </xf>
    <xf numFmtId="0" fontId="31" fillId="0" borderId="2" xfId="0" applyFont="1" applyBorder="1">
      <alignment vertical="center"/>
    </xf>
    <xf numFmtId="0" fontId="17" fillId="0" borderId="9" xfId="1" applyFont="1" applyBorder="1" applyAlignment="1" applyProtection="1">
      <alignment horizontal="center" vertical="center" shrinkToFit="1"/>
      <protection locked="0"/>
    </xf>
    <xf numFmtId="0" fontId="17" fillId="0" borderId="7" xfId="1" applyFont="1" applyBorder="1" applyAlignment="1" applyProtection="1">
      <alignment horizontal="center" vertical="center" shrinkToFit="1"/>
      <protection locked="0"/>
    </xf>
    <xf numFmtId="49" fontId="3" fillId="3" borderId="24" xfId="1" applyNumberFormat="1" applyFont="1" applyFill="1" applyBorder="1" applyAlignment="1">
      <alignment horizontal="center" vertical="center" shrinkToFit="1"/>
    </xf>
    <xf numFmtId="49" fontId="3" fillId="3" borderId="25" xfId="1" applyNumberFormat="1" applyFont="1" applyFill="1" applyBorder="1" applyAlignment="1">
      <alignment horizontal="center" vertical="center" shrinkToFit="1"/>
    </xf>
    <xf numFmtId="0" fontId="6" fillId="0" borderId="26" xfId="1" applyFont="1" applyBorder="1" applyAlignment="1" applyProtection="1">
      <alignment horizontal="left" vertical="center" indent="1" shrinkToFit="1"/>
      <protection locked="0"/>
    </xf>
    <xf numFmtId="0" fontId="6" fillId="0" borderId="86" xfId="1" applyFont="1" applyBorder="1" applyAlignment="1" applyProtection="1">
      <alignment horizontal="left" vertical="center" indent="1" shrinkToFit="1"/>
      <protection locked="0"/>
    </xf>
    <xf numFmtId="49" fontId="3" fillId="3" borderId="21" xfId="1" applyNumberFormat="1" applyFont="1" applyFill="1" applyBorder="1" applyAlignment="1">
      <alignment horizontal="center" vertical="center" shrinkToFit="1"/>
    </xf>
    <xf numFmtId="49" fontId="3" fillId="3" borderId="22" xfId="1" applyNumberFormat="1" applyFont="1" applyFill="1" applyBorder="1" applyAlignment="1">
      <alignment horizontal="center" vertical="center" shrinkToFit="1"/>
    </xf>
    <xf numFmtId="0" fontId="17" fillId="0" borderId="21" xfId="1" applyFont="1" applyBorder="1" applyAlignment="1" applyProtection="1">
      <alignment horizontal="left" vertical="center" indent="1" shrinkToFit="1"/>
      <protection locked="0"/>
    </xf>
    <xf numFmtId="0" fontId="17" fillId="0" borderId="23" xfId="1" applyFont="1" applyBorder="1" applyAlignment="1" applyProtection="1">
      <alignment horizontal="left" vertical="center" indent="1" shrinkToFit="1"/>
      <protection locked="0"/>
    </xf>
    <xf numFmtId="0" fontId="5" fillId="2" borderId="93"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17" xfId="1" applyFont="1" applyFill="1" applyBorder="1" applyAlignment="1">
      <alignment horizontal="center" vertical="center" wrapText="1"/>
    </xf>
    <xf numFmtId="0" fontId="5" fillId="2" borderId="94" xfId="1" applyFont="1" applyFill="1" applyBorder="1" applyAlignment="1">
      <alignment horizontal="center" vertical="center" wrapText="1"/>
    </xf>
    <xf numFmtId="0" fontId="5" fillId="2" borderId="31" xfId="1" applyFont="1" applyFill="1" applyBorder="1" applyAlignment="1">
      <alignment horizontal="center" vertical="center" wrapText="1"/>
    </xf>
    <xf numFmtId="0" fontId="5" fillId="2" borderId="32" xfId="1" applyFont="1" applyFill="1" applyBorder="1" applyAlignment="1">
      <alignment horizontal="center" vertical="center" wrapText="1"/>
    </xf>
    <xf numFmtId="49" fontId="17" fillId="0" borderId="14" xfId="1" applyNumberFormat="1" applyFont="1" applyBorder="1" applyAlignment="1" applyProtection="1">
      <alignment horizontal="left" vertical="center" wrapText="1" indent="1"/>
      <protection locked="0"/>
    </xf>
    <xf numFmtId="49" fontId="17" fillId="0" borderId="12" xfId="1" applyNumberFormat="1" applyFont="1" applyBorder="1" applyAlignment="1" applyProtection="1">
      <alignment horizontal="left" vertical="center" wrapText="1" indent="1"/>
      <protection locked="0"/>
    </xf>
    <xf numFmtId="49" fontId="17" fillId="0" borderId="15" xfId="1" applyNumberFormat="1" applyFont="1" applyBorder="1" applyAlignment="1" applyProtection="1">
      <alignment horizontal="left" vertical="center" wrapText="1" indent="1"/>
      <protection locked="0"/>
    </xf>
    <xf numFmtId="49" fontId="17" fillId="0" borderId="18" xfId="1" applyNumberFormat="1" applyFont="1" applyBorder="1" applyAlignment="1" applyProtection="1">
      <alignment horizontal="left" vertical="center" wrapText="1" indent="1"/>
      <protection locked="0"/>
    </xf>
    <xf numFmtId="49" fontId="17" fillId="0" borderId="0" xfId="1" applyNumberFormat="1" applyFont="1" applyAlignment="1" applyProtection="1">
      <alignment horizontal="left" vertical="center" wrapText="1" indent="1"/>
      <protection locked="0"/>
    </xf>
    <xf numFmtId="49" fontId="17" fillId="0" borderId="19" xfId="1" applyNumberFormat="1" applyFont="1" applyBorder="1" applyAlignment="1" applyProtection="1">
      <alignment horizontal="left" vertical="center" wrapText="1" indent="1"/>
      <protection locked="0"/>
    </xf>
    <xf numFmtId="49" fontId="17" fillId="0" borderId="89" xfId="1" applyNumberFormat="1" applyFont="1" applyBorder="1" applyAlignment="1" applyProtection="1">
      <alignment horizontal="left" vertical="center" wrapText="1" indent="1"/>
      <protection locked="0"/>
    </xf>
    <xf numFmtId="49" fontId="17" fillId="0" borderId="31" xfId="1" applyNumberFormat="1" applyFont="1" applyBorder="1" applyAlignment="1" applyProtection="1">
      <alignment horizontal="left" vertical="center" wrapText="1" indent="1"/>
      <protection locked="0"/>
    </xf>
    <xf numFmtId="49" fontId="17" fillId="0" borderId="36" xfId="1" applyNumberFormat="1" applyFont="1" applyBorder="1" applyAlignment="1" applyProtection="1">
      <alignment horizontal="left" vertical="center" wrapText="1" indent="1"/>
      <protection locked="0"/>
    </xf>
    <xf numFmtId="49" fontId="3" fillId="3" borderId="7" xfId="1" applyNumberFormat="1" applyFont="1" applyFill="1" applyBorder="1" applyAlignment="1">
      <alignment horizontal="center" vertical="center" shrinkToFit="1"/>
    </xf>
    <xf numFmtId="49" fontId="3" fillId="3" borderId="8" xfId="1" applyNumberFormat="1" applyFont="1" applyFill="1" applyBorder="1" applyAlignment="1">
      <alignment horizontal="center" vertical="center" shrinkToFit="1"/>
    </xf>
    <xf numFmtId="49" fontId="17" fillId="0" borderId="7" xfId="1" applyNumberFormat="1" applyFont="1" applyBorder="1" applyAlignment="1" applyProtection="1">
      <alignment horizontal="left" vertical="center" indent="1" shrinkToFit="1"/>
      <protection locked="0"/>
    </xf>
    <xf numFmtId="49" fontId="3" fillId="3" borderId="9" xfId="1" applyNumberFormat="1" applyFont="1" applyFill="1" applyBorder="1" applyAlignment="1">
      <alignment horizontal="center" vertical="center"/>
    </xf>
    <xf numFmtId="49" fontId="3" fillId="3" borderId="7" xfId="1" applyNumberFormat="1" applyFont="1" applyFill="1" applyBorder="1" applyAlignment="1">
      <alignment horizontal="center" vertical="center"/>
    </xf>
    <xf numFmtId="49" fontId="3" fillId="3" borderId="8" xfId="1" applyNumberFormat="1" applyFont="1" applyFill="1" applyBorder="1" applyAlignment="1">
      <alignment horizontal="center" vertical="center"/>
    </xf>
    <xf numFmtId="49" fontId="17" fillId="0" borderId="9" xfId="1" applyNumberFormat="1" applyFont="1" applyBorder="1" applyAlignment="1" applyProtection="1">
      <alignment horizontal="center" vertical="center" shrinkToFit="1"/>
      <protection locked="0"/>
    </xf>
    <xf numFmtId="49" fontId="17" fillId="0" borderId="7" xfId="1" applyNumberFormat="1" applyFont="1" applyBorder="1" applyAlignment="1" applyProtection="1">
      <alignment horizontal="center" vertical="center" shrinkToFit="1"/>
      <protection locked="0"/>
    </xf>
    <xf numFmtId="49" fontId="3" fillId="3" borderId="27" xfId="1" applyNumberFormat="1" applyFont="1" applyFill="1" applyBorder="1" applyAlignment="1">
      <alignment horizontal="center" vertical="center" shrinkToFit="1"/>
    </xf>
    <xf numFmtId="0" fontId="0" fillId="0" borderId="89"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49" fontId="17" fillId="0" borderId="27" xfId="1" applyNumberFormat="1" applyFont="1" applyBorder="1" applyAlignment="1" applyProtection="1">
      <alignment horizontal="center" vertical="center" shrinkToFit="1"/>
      <protection locked="0"/>
    </xf>
    <xf numFmtId="49" fontId="17" fillId="0" borderId="24" xfId="1" applyNumberFormat="1" applyFont="1" applyBorder="1" applyAlignment="1" applyProtection="1">
      <alignment horizontal="center" vertical="center" shrinkToFit="1"/>
      <protection locked="0"/>
    </xf>
    <xf numFmtId="49" fontId="13" fillId="0" borderId="7" xfId="1" applyNumberFormat="1" applyFont="1" applyBorder="1" applyAlignment="1">
      <alignment vertical="center" wrapText="1"/>
    </xf>
    <xf numFmtId="49" fontId="13" fillId="0" borderId="29" xfId="1" applyNumberFormat="1" applyFont="1" applyBorder="1" applyAlignment="1">
      <alignment vertical="center" wrapText="1"/>
    </xf>
    <xf numFmtId="0" fontId="22" fillId="4" borderId="33" xfId="1" applyFont="1" applyFill="1" applyBorder="1" applyAlignment="1">
      <alignment horizontal="left" vertical="center" indent="1" shrinkToFit="1"/>
    </xf>
    <xf numFmtId="0" fontId="27" fillId="4" borderId="35" xfId="0" applyFont="1" applyFill="1" applyBorder="1" applyAlignment="1">
      <alignment horizontal="left" vertical="center" indent="1" shrinkToFit="1"/>
    </xf>
    <xf numFmtId="0" fontId="27" fillId="4" borderId="90" xfId="0" applyFont="1" applyFill="1" applyBorder="1" applyAlignment="1">
      <alignment horizontal="left" vertical="center" indent="1" shrinkToFit="1"/>
    </xf>
    <xf numFmtId="0" fontId="11" fillId="2" borderId="11" xfId="1" applyFont="1" applyFill="1" applyBorder="1" applyAlignment="1">
      <alignment horizontal="center" vertical="center" wrapText="1"/>
    </xf>
    <xf numFmtId="0" fontId="11" fillId="2" borderId="16" xfId="1" applyFont="1" applyFill="1" applyBorder="1" applyAlignment="1">
      <alignment horizontal="center" vertical="center" wrapText="1"/>
    </xf>
    <xf numFmtId="0" fontId="11" fillId="2" borderId="30"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6" fillId="2" borderId="13" xfId="1" applyFont="1" applyFill="1" applyBorder="1" applyAlignment="1">
      <alignment horizontal="center" vertical="center" wrapText="1"/>
    </xf>
    <xf numFmtId="0" fontId="16" fillId="2" borderId="0" xfId="1" applyFont="1" applyFill="1" applyAlignment="1">
      <alignment horizontal="center" vertical="center" wrapText="1"/>
    </xf>
    <xf numFmtId="0" fontId="16" fillId="2" borderId="17" xfId="1" applyFont="1" applyFill="1" applyBorder="1" applyAlignment="1">
      <alignment horizontal="center" vertical="center" wrapText="1"/>
    </xf>
    <xf numFmtId="0" fontId="16" fillId="2" borderId="31" xfId="1" applyFont="1" applyFill="1" applyBorder="1" applyAlignment="1">
      <alignment horizontal="center" vertical="center" wrapText="1"/>
    </xf>
    <xf numFmtId="0" fontId="16" fillId="2" borderId="32" xfId="1" applyFont="1" applyFill="1" applyBorder="1" applyAlignment="1">
      <alignment horizontal="center" vertical="center" wrapText="1"/>
    </xf>
    <xf numFmtId="49" fontId="3" fillId="2" borderId="12" xfId="1" applyNumberFormat="1" applyFont="1" applyFill="1" applyBorder="1" applyAlignment="1">
      <alignment horizontal="center" vertical="center" wrapText="1" shrinkToFit="1"/>
    </xf>
    <xf numFmtId="49" fontId="3" fillId="2" borderId="12" xfId="1" applyNumberFormat="1" applyFont="1" applyFill="1" applyBorder="1" applyAlignment="1">
      <alignment horizontal="center" vertical="center" shrinkToFit="1"/>
    </xf>
    <xf numFmtId="49" fontId="3" fillId="3" borderId="14" xfId="1" applyNumberFormat="1" applyFont="1" applyFill="1" applyBorder="1" applyAlignment="1">
      <alignment horizontal="center" vertical="center" shrinkToFit="1"/>
    </xf>
    <xf numFmtId="49" fontId="3" fillId="3" borderId="13" xfId="1" applyNumberFormat="1" applyFont="1" applyFill="1" applyBorder="1" applyAlignment="1">
      <alignment horizontal="center" vertical="center" shrinkToFit="1"/>
    </xf>
    <xf numFmtId="49" fontId="5" fillId="0" borderId="12" xfId="1" applyNumberFormat="1" applyFont="1" applyBorder="1" applyAlignment="1">
      <alignment horizontal="left" vertical="center" wrapText="1" indent="1"/>
    </xf>
    <xf numFmtId="49" fontId="5" fillId="0" borderId="91" xfId="1" applyNumberFormat="1" applyFont="1" applyBorder="1" applyAlignment="1">
      <alignment horizontal="left" vertical="center" wrapText="1" indent="1"/>
    </xf>
    <xf numFmtId="49" fontId="5" fillId="0" borderId="92" xfId="1" applyNumberFormat="1" applyFont="1" applyBorder="1" applyAlignment="1">
      <alignment horizontal="left" vertical="center" wrapText="1" indent="1"/>
    </xf>
    <xf numFmtId="49" fontId="5" fillId="0" borderId="12" xfId="1" applyNumberFormat="1" applyFont="1" applyBorder="1">
      <alignment vertical="center"/>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52" fillId="0" borderId="7" xfId="0" applyFont="1" applyBorder="1" applyAlignment="1" applyProtection="1">
      <alignment horizontal="left" vertical="center" wrapText="1" shrinkToFit="1"/>
      <protection locked="0"/>
    </xf>
    <xf numFmtId="0" fontId="52" fillId="0" borderId="7" xfId="0" applyFont="1" applyBorder="1" applyAlignment="1" applyProtection="1">
      <alignment horizontal="left" vertical="center" shrinkToFit="1"/>
      <protection locked="0"/>
    </xf>
    <xf numFmtId="0" fontId="52" fillId="0" borderId="29" xfId="0" applyFont="1" applyBorder="1" applyAlignment="1" applyProtection="1">
      <alignment horizontal="left" vertical="center" shrinkToFit="1"/>
      <protection locked="0"/>
    </xf>
    <xf numFmtId="0" fontId="22" fillId="4" borderId="9" xfId="1" applyFont="1" applyFill="1" applyBorder="1" applyAlignment="1">
      <alignment horizontal="left" vertical="center" indent="1" shrinkToFit="1"/>
    </xf>
    <xf numFmtId="0" fontId="22" fillId="4" borderId="7" xfId="1" applyFont="1" applyFill="1" applyBorder="1" applyAlignment="1">
      <alignment horizontal="left" vertical="center" indent="1" shrinkToFit="1"/>
    </xf>
    <xf numFmtId="0" fontId="22" fillId="4" borderId="29" xfId="1" applyFont="1" applyFill="1" applyBorder="1" applyAlignment="1">
      <alignment horizontal="left" vertical="center" indent="1" shrinkToFit="1"/>
    </xf>
    <xf numFmtId="49" fontId="3" fillId="2" borderId="88" xfId="1" applyNumberFormat="1" applyFont="1" applyFill="1" applyBorder="1" applyAlignment="1">
      <alignment vertical="center" shrinkToFit="1"/>
    </xf>
    <xf numFmtId="49" fontId="3" fillId="2" borderId="34" xfId="1" applyNumberFormat="1" applyFont="1" applyFill="1" applyBorder="1" applyAlignment="1">
      <alignment vertical="center" shrinkToFit="1"/>
    </xf>
    <xf numFmtId="49" fontId="5" fillId="0" borderId="35" xfId="1" applyNumberFormat="1" applyFont="1" applyBorder="1" applyAlignment="1">
      <alignment vertical="center" shrinkToFit="1"/>
    </xf>
    <xf numFmtId="49" fontId="16" fillId="0" borderId="35" xfId="1" applyNumberFormat="1" applyFont="1" applyBorder="1" applyAlignment="1">
      <alignment vertical="center" wrapText="1" shrinkToFit="1"/>
    </xf>
    <xf numFmtId="49" fontId="16" fillId="0" borderId="35" xfId="1" applyNumberFormat="1" applyFont="1" applyBorder="1" applyAlignment="1">
      <alignment vertical="center" shrinkToFit="1"/>
    </xf>
    <xf numFmtId="49" fontId="16" fillId="0" borderId="90" xfId="1" applyNumberFormat="1" applyFont="1" applyBorder="1" applyAlignment="1">
      <alignment vertical="center" shrinkToFit="1"/>
    </xf>
    <xf numFmtId="49" fontId="3" fillId="2" borderId="69" xfId="1" applyNumberFormat="1" applyFont="1" applyFill="1" applyBorder="1" applyAlignment="1">
      <alignment horizontal="center" vertical="center" wrapText="1"/>
    </xf>
    <xf numFmtId="49" fontId="3" fillId="2" borderId="0" xfId="1" applyNumberFormat="1" applyFont="1" applyFill="1" applyAlignment="1">
      <alignment horizontal="center" vertical="center" wrapText="1"/>
    </xf>
    <xf numFmtId="49" fontId="3" fillId="2" borderId="17" xfId="1" applyNumberFormat="1" applyFont="1" applyFill="1" applyBorder="1" applyAlignment="1">
      <alignment horizontal="center" vertical="center" wrapText="1"/>
    </xf>
    <xf numFmtId="49" fontId="3" fillId="3" borderId="18" xfId="1" applyNumberFormat="1" applyFont="1" applyFill="1" applyBorder="1" applyAlignment="1">
      <alignment horizontal="center" vertical="center" shrinkToFit="1"/>
    </xf>
    <xf numFmtId="49" fontId="3" fillId="3" borderId="17" xfId="1" applyNumberFormat="1" applyFont="1" applyFill="1" applyBorder="1" applyAlignment="1">
      <alignment horizontal="center" vertical="center" shrinkToFit="1"/>
    </xf>
    <xf numFmtId="49" fontId="3" fillId="3" borderId="20" xfId="1" applyNumberFormat="1" applyFont="1" applyFill="1" applyBorder="1" applyAlignment="1">
      <alignment horizontal="center" vertical="center" shrinkToFit="1"/>
    </xf>
    <xf numFmtId="49" fontId="16" fillId="0" borderId="0" xfId="1" applyNumberFormat="1" applyFont="1" applyAlignment="1">
      <alignment vertical="center" shrinkToFit="1"/>
    </xf>
    <xf numFmtId="49" fontId="16" fillId="0" borderId="21" xfId="1" applyNumberFormat="1" applyFont="1" applyBorder="1" applyAlignment="1">
      <alignment vertical="center" shrinkToFit="1"/>
    </xf>
    <xf numFmtId="49" fontId="6" fillId="0" borderId="24" xfId="1" applyNumberFormat="1" applyFont="1" applyBorder="1" applyAlignment="1" applyProtection="1">
      <alignment horizontal="center" vertical="center" shrinkToFit="1"/>
      <protection locked="0"/>
    </xf>
    <xf numFmtId="49" fontId="3" fillId="3" borderId="0" xfId="1" applyNumberFormat="1" applyFont="1" applyFill="1" applyAlignment="1">
      <alignment horizontal="center" vertical="center" shrinkToFit="1"/>
    </xf>
    <xf numFmtId="49" fontId="6" fillId="0" borderId="26" xfId="1" applyNumberFormat="1" applyFont="1" applyBorder="1" applyAlignment="1" applyProtection="1">
      <alignment horizontal="left" vertical="center" indent="1" shrinkToFit="1"/>
      <protection locked="0"/>
    </xf>
    <xf numFmtId="49" fontId="6" fillId="0" borderId="86" xfId="1" applyNumberFormat="1" applyFont="1" applyBorder="1" applyAlignment="1" applyProtection="1">
      <alignment horizontal="left" vertical="center" indent="1" shrinkToFit="1"/>
      <protection locked="0"/>
    </xf>
    <xf numFmtId="49" fontId="17" fillId="0" borderId="21" xfId="1" applyNumberFormat="1" applyFont="1" applyBorder="1" applyAlignment="1" applyProtection="1">
      <alignment horizontal="left" vertical="center" indent="1" shrinkToFit="1"/>
      <protection locked="0"/>
    </xf>
    <xf numFmtId="49" fontId="17" fillId="0" borderId="23" xfId="1" applyNumberFormat="1" applyFont="1" applyBorder="1" applyAlignment="1" applyProtection="1">
      <alignment horizontal="left" vertical="center" indent="1" shrinkToFit="1"/>
      <protection locked="0"/>
    </xf>
    <xf numFmtId="49" fontId="6" fillId="0" borderId="24" xfId="1" applyNumberFormat="1" applyFont="1" applyBorder="1" applyAlignment="1">
      <alignment vertical="center" shrinkToFit="1"/>
    </xf>
    <xf numFmtId="49" fontId="6" fillId="0" borderId="28" xfId="1" applyNumberFormat="1" applyFont="1" applyBorder="1" applyAlignment="1">
      <alignment vertical="center" shrinkToFit="1"/>
    </xf>
    <xf numFmtId="0" fontId="17" fillId="0" borderId="18" xfId="1" applyFont="1" applyBorder="1" applyAlignment="1" applyProtection="1">
      <alignment horizontal="left" vertical="center" indent="1" shrinkToFit="1"/>
      <protection locked="0"/>
    </xf>
    <xf numFmtId="0" fontId="17" fillId="0" borderId="0" xfId="1" applyFont="1" applyAlignment="1" applyProtection="1">
      <alignment horizontal="left" vertical="center" indent="1" shrinkToFit="1"/>
      <protection locked="0"/>
    </xf>
    <xf numFmtId="0" fontId="17" fillId="0" borderId="19" xfId="1" applyFont="1" applyBorder="1" applyAlignment="1" applyProtection="1">
      <alignment horizontal="left" vertical="center" indent="1" shrinkToFit="1"/>
      <protection locked="0"/>
    </xf>
    <xf numFmtId="49" fontId="16" fillId="0" borderId="63" xfId="1" applyNumberFormat="1" applyFont="1" applyBorder="1" applyAlignment="1">
      <alignment vertical="center" shrinkToFit="1"/>
    </xf>
    <xf numFmtId="49" fontId="16" fillId="0" borderId="66" xfId="1" applyNumberFormat="1" applyFont="1" applyBorder="1" applyAlignment="1">
      <alignment vertical="center" shrinkToFit="1"/>
    </xf>
    <xf numFmtId="49" fontId="16" fillId="0" borderId="24" xfId="1" applyNumberFormat="1" applyFont="1" applyBorder="1" applyAlignment="1">
      <alignment vertical="center" shrinkToFit="1"/>
    </xf>
    <xf numFmtId="49" fontId="16" fillId="0" borderId="21" xfId="1" applyNumberFormat="1" applyFont="1" applyBorder="1" applyAlignment="1">
      <alignment horizontal="left" vertical="center" shrinkToFit="1"/>
    </xf>
    <xf numFmtId="0" fontId="3" fillId="2" borderId="68" xfId="1" applyFont="1" applyFill="1" applyBorder="1" applyAlignment="1">
      <alignment horizontal="center" vertical="center" shrinkToFit="1"/>
    </xf>
    <xf numFmtId="0" fontId="3" fillId="2" borderId="25" xfId="1" applyFont="1" applyFill="1" applyBorder="1" applyAlignment="1">
      <alignment horizontal="center" vertical="center" shrinkToFit="1"/>
    </xf>
    <xf numFmtId="0" fontId="3" fillId="2" borderId="70" xfId="1" applyFont="1" applyFill="1" applyBorder="1" applyAlignment="1">
      <alignment horizontal="center" vertical="center" shrinkToFit="1"/>
    </xf>
    <xf numFmtId="0" fontId="3" fillId="2" borderId="17" xfId="1" applyFont="1" applyFill="1" applyBorder="1" applyAlignment="1">
      <alignment horizontal="center" vertical="center" shrinkToFit="1"/>
    </xf>
    <xf numFmtId="0" fontId="3" fillId="2" borderId="72" xfId="1" applyFont="1" applyFill="1" applyBorder="1" applyAlignment="1">
      <alignment horizontal="center" vertical="center" shrinkToFit="1"/>
    </xf>
    <xf numFmtId="0" fontId="3" fillId="2" borderId="22" xfId="1" applyFont="1" applyFill="1" applyBorder="1" applyAlignment="1">
      <alignment horizontal="center" vertical="center" shrinkToFit="1"/>
    </xf>
    <xf numFmtId="0" fontId="3" fillId="3" borderId="27" xfId="1" applyFont="1" applyFill="1" applyBorder="1" applyAlignment="1">
      <alignment horizontal="center" vertical="center" shrinkToFit="1"/>
    </xf>
    <xf numFmtId="0" fontId="3" fillId="3" borderId="25" xfId="1" applyFont="1" applyFill="1" applyBorder="1" applyAlignment="1">
      <alignment horizontal="center" vertical="center" shrinkToFit="1"/>
    </xf>
    <xf numFmtId="0" fontId="3" fillId="3" borderId="18" xfId="1" applyFont="1" applyFill="1" applyBorder="1" applyAlignment="1">
      <alignment horizontal="center" vertical="center" shrinkToFit="1"/>
    </xf>
    <xf numFmtId="0" fontId="3" fillId="3" borderId="17" xfId="1" applyFont="1" applyFill="1" applyBorder="1" applyAlignment="1">
      <alignment horizontal="center" vertical="center" shrinkToFit="1"/>
    </xf>
    <xf numFmtId="0" fontId="3" fillId="3" borderId="20" xfId="1" applyFont="1" applyFill="1" applyBorder="1" applyAlignment="1">
      <alignment horizontal="center" vertical="center" shrinkToFit="1"/>
    </xf>
    <xf numFmtId="0" fontId="3" fillId="3" borderId="22" xfId="1" applyFont="1" applyFill="1" applyBorder="1" applyAlignment="1">
      <alignment horizontal="center" vertical="center" shrinkToFit="1"/>
    </xf>
    <xf numFmtId="49" fontId="16" fillId="0" borderId="24" xfId="1" applyNumberFormat="1" applyFont="1" applyBorder="1">
      <alignment vertical="center"/>
    </xf>
    <xf numFmtId="49" fontId="16" fillId="0" borderId="73" xfId="1" applyNumberFormat="1" applyFont="1" applyBorder="1">
      <alignment vertical="center"/>
    </xf>
    <xf numFmtId="0" fontId="0" fillId="0" borderId="24" xfId="0" applyBorder="1" applyAlignment="1">
      <alignment vertical="center" shrinkToFit="1"/>
    </xf>
    <xf numFmtId="49" fontId="16" fillId="0" borderId="24" xfId="1" applyNumberFormat="1" applyFont="1" applyBorder="1" applyAlignment="1">
      <alignment horizontal="right" vertical="center" shrinkToFit="1"/>
    </xf>
    <xf numFmtId="49" fontId="16" fillId="0" borderId="84" xfId="1" applyNumberFormat="1" applyFont="1" applyBorder="1">
      <alignment vertical="center"/>
    </xf>
    <xf numFmtId="49" fontId="3" fillId="0" borderId="84" xfId="1" applyNumberFormat="1" applyFont="1" applyBorder="1" applyAlignment="1">
      <alignment vertical="center" shrinkToFit="1"/>
    </xf>
    <xf numFmtId="0" fontId="25" fillId="0" borderId="84" xfId="0" applyFont="1" applyBorder="1" applyAlignment="1">
      <alignment vertical="center" shrinkToFit="1"/>
    </xf>
    <xf numFmtId="0" fontId="25" fillId="0" borderId="85" xfId="0" applyFont="1" applyBorder="1" applyAlignment="1">
      <alignment vertical="center" shrinkToFit="1"/>
    </xf>
    <xf numFmtId="0" fontId="12" fillId="0" borderId="0" xfId="1" applyFont="1" applyAlignment="1">
      <alignment vertical="center" shrinkToFit="1"/>
    </xf>
    <xf numFmtId="49" fontId="3" fillId="3" borderId="9" xfId="1" applyNumberFormat="1" applyFont="1" applyFill="1" applyBorder="1" applyAlignment="1">
      <alignment horizontal="center" vertical="center" shrinkToFit="1"/>
    </xf>
    <xf numFmtId="0" fontId="17" fillId="0" borderId="18" xfId="1" applyFont="1" applyBorder="1">
      <alignment vertical="center"/>
    </xf>
    <xf numFmtId="0" fontId="0" fillId="0" borderId="0" xfId="0">
      <alignment vertical="center"/>
    </xf>
    <xf numFmtId="0" fontId="0" fillId="0" borderId="74" xfId="0" applyBorder="1">
      <alignment vertical="center"/>
    </xf>
    <xf numFmtId="0" fontId="0" fillId="0" borderId="18" xfId="0" applyBorder="1">
      <alignment vertical="center"/>
    </xf>
    <xf numFmtId="0" fontId="0" fillId="0" borderId="78" xfId="0" applyBorder="1">
      <alignment vertical="center"/>
    </xf>
    <xf numFmtId="0" fontId="0" fillId="0" borderId="79" xfId="0" applyBorder="1">
      <alignment vertical="center"/>
    </xf>
    <xf numFmtId="0" fontId="0" fillId="0" borderId="80" xfId="0" applyBorder="1">
      <alignment vertical="center"/>
    </xf>
    <xf numFmtId="0" fontId="16" fillId="0" borderId="76" xfId="1" applyFont="1" applyBorder="1" applyAlignment="1">
      <alignment vertical="center" shrinkToFit="1"/>
    </xf>
    <xf numFmtId="0" fontId="3" fillId="0" borderId="76" xfId="1" applyFont="1" applyBorder="1" applyAlignment="1">
      <alignment vertical="center" shrinkToFit="1"/>
    </xf>
    <xf numFmtId="0" fontId="25" fillId="0" borderId="76" xfId="0" applyFont="1" applyBorder="1" applyAlignment="1">
      <alignment vertical="center" shrinkToFit="1"/>
    </xf>
    <xf numFmtId="0" fontId="25" fillId="0" borderId="77" xfId="0" applyFont="1" applyBorder="1" applyAlignment="1">
      <alignment vertical="center" shrinkToFit="1"/>
    </xf>
    <xf numFmtId="0" fontId="17" fillId="0" borderId="70" xfId="1" applyFont="1" applyBorder="1">
      <alignment vertical="center"/>
    </xf>
    <xf numFmtId="0" fontId="0" fillId="0" borderId="81" xfId="0" applyBorder="1">
      <alignment vertical="center"/>
    </xf>
    <xf numFmtId="0" fontId="3" fillId="0" borderId="0" xfId="1" applyFont="1" applyAlignment="1">
      <alignment vertical="center" shrinkToFit="1"/>
    </xf>
    <xf numFmtId="0" fontId="25" fillId="0" borderId="0" xfId="0" applyFont="1" applyAlignment="1">
      <alignment vertical="center" shrinkToFit="1"/>
    </xf>
    <xf numFmtId="0" fontId="25" fillId="0" borderId="19" xfId="0" applyFont="1" applyBorder="1" applyAlignment="1">
      <alignment vertical="center" shrinkToFit="1"/>
    </xf>
    <xf numFmtId="0" fontId="3" fillId="0" borderId="79" xfId="1" applyFont="1" applyBorder="1" applyAlignment="1">
      <alignment vertical="center" shrinkToFit="1"/>
    </xf>
    <xf numFmtId="0" fontId="26" fillId="0" borderId="79" xfId="0" applyFont="1" applyBorder="1" applyAlignment="1">
      <alignment vertical="center" shrinkToFit="1"/>
    </xf>
    <xf numFmtId="0" fontId="26" fillId="0" borderId="82" xfId="0" applyFont="1" applyBorder="1" applyAlignment="1">
      <alignment vertical="center" shrinkToFit="1"/>
    </xf>
    <xf numFmtId="49" fontId="17" fillId="0" borderId="18" xfId="1" applyNumberFormat="1" applyFont="1" applyBorder="1" applyAlignment="1" applyProtection="1">
      <alignment horizontal="left" vertical="center" indent="1"/>
      <protection locked="0"/>
    </xf>
    <xf numFmtId="49" fontId="17" fillId="0" borderId="0" xfId="1" applyNumberFormat="1" applyFont="1" applyAlignment="1" applyProtection="1">
      <alignment horizontal="left" vertical="center" indent="1"/>
      <protection locked="0"/>
    </xf>
    <xf numFmtId="49" fontId="17" fillId="0" borderId="19" xfId="1" applyNumberFormat="1" applyFont="1" applyBorder="1" applyAlignment="1" applyProtection="1">
      <alignment horizontal="left" vertical="center" indent="1"/>
      <protection locked="0"/>
    </xf>
    <xf numFmtId="49" fontId="17" fillId="0" borderId="21" xfId="1" applyNumberFormat="1" applyFont="1" applyBorder="1" applyAlignment="1" applyProtection="1">
      <alignment horizontal="left" vertical="center" indent="1"/>
      <protection locked="0"/>
    </xf>
    <xf numFmtId="49" fontId="17" fillId="0" borderId="23" xfId="1" applyNumberFormat="1" applyFont="1" applyBorder="1" applyAlignment="1" applyProtection="1">
      <alignment horizontal="left" vertical="center" indent="1"/>
      <protection locked="0"/>
    </xf>
    <xf numFmtId="49" fontId="3" fillId="2" borderId="63" xfId="1" applyNumberFormat="1" applyFont="1" applyFill="1" applyBorder="1" applyAlignment="1">
      <alignment horizontal="center" vertical="center" wrapText="1" shrinkToFit="1"/>
    </xf>
    <xf numFmtId="49" fontId="3" fillId="2" borderId="64" xfId="1" applyNumberFormat="1" applyFont="1" applyFill="1" applyBorder="1" applyAlignment="1">
      <alignment horizontal="center" vertical="center" wrapText="1" shrinkToFit="1"/>
    </xf>
    <xf numFmtId="49" fontId="3" fillId="3" borderId="65" xfId="1" applyNumberFormat="1" applyFont="1" applyFill="1" applyBorder="1" applyAlignment="1">
      <alignment horizontal="center" vertical="center" shrinkToFit="1"/>
    </xf>
    <xf numFmtId="49" fontId="3" fillId="3" borderId="64" xfId="1" applyNumberFormat="1" applyFont="1" applyFill="1" applyBorder="1" applyAlignment="1">
      <alignment horizontal="center" vertical="center" shrinkToFit="1"/>
    </xf>
    <xf numFmtId="49" fontId="5" fillId="0" borderId="65" xfId="1" applyNumberFormat="1" applyFont="1" applyBorder="1" applyAlignment="1">
      <alignment horizontal="left" vertical="center" indent="1" shrinkToFit="1"/>
    </xf>
    <xf numFmtId="49" fontId="5" fillId="0" borderId="63" xfId="1" applyNumberFormat="1" applyFont="1" applyBorder="1" applyAlignment="1">
      <alignment horizontal="left" vertical="center" indent="1" shrinkToFit="1"/>
    </xf>
    <xf numFmtId="49" fontId="5" fillId="0" borderId="66" xfId="1" applyNumberFormat="1" applyFont="1" applyBorder="1" applyAlignment="1">
      <alignment horizontal="left" vertical="center" indent="1" shrinkToFit="1"/>
    </xf>
    <xf numFmtId="49" fontId="16" fillId="2" borderId="67" xfId="1" applyNumberFormat="1" applyFont="1" applyFill="1" applyBorder="1" applyAlignment="1">
      <alignment horizontal="center" vertical="center" shrinkToFit="1"/>
    </xf>
    <xf numFmtId="49" fontId="16" fillId="2" borderId="69" xfId="1" applyNumberFormat="1" applyFont="1" applyFill="1" applyBorder="1" applyAlignment="1">
      <alignment horizontal="center" vertical="center" shrinkToFit="1"/>
    </xf>
    <xf numFmtId="49" fontId="16" fillId="2" borderId="71" xfId="1" applyNumberFormat="1" applyFont="1" applyFill="1" applyBorder="1" applyAlignment="1">
      <alignment horizontal="center" vertical="center" shrinkToFit="1"/>
    </xf>
    <xf numFmtId="0" fontId="3" fillId="2" borderId="68" xfId="1" applyFont="1" applyFill="1" applyBorder="1" applyAlignment="1">
      <alignment horizontal="center" vertical="center" wrapText="1" shrinkToFit="1"/>
    </xf>
    <xf numFmtId="0" fontId="3" fillId="2" borderId="25" xfId="1" applyFont="1" applyFill="1" applyBorder="1" applyAlignment="1">
      <alignment horizontal="center" vertical="center" wrapText="1" shrinkToFit="1"/>
    </xf>
    <xf numFmtId="0" fontId="3" fillId="2" borderId="70" xfId="1" applyFont="1" applyFill="1" applyBorder="1" applyAlignment="1">
      <alignment horizontal="center" vertical="center" wrapText="1" shrinkToFit="1"/>
    </xf>
    <xf numFmtId="0" fontId="3" fillId="2" borderId="17" xfId="1" applyFont="1" applyFill="1" applyBorder="1" applyAlignment="1">
      <alignment horizontal="center" vertical="center" wrapText="1" shrinkToFit="1"/>
    </xf>
    <xf numFmtId="0" fontId="3" fillId="2" borderId="72" xfId="1" applyFont="1" applyFill="1" applyBorder="1" applyAlignment="1">
      <alignment horizontal="center" vertical="center" wrapText="1" shrinkToFit="1"/>
    </xf>
    <xf numFmtId="0" fontId="3" fillId="2" borderId="22" xfId="1" applyFont="1" applyFill="1" applyBorder="1" applyAlignment="1">
      <alignment horizontal="center" vertical="center" wrapText="1" shrinkToFit="1"/>
    </xf>
    <xf numFmtId="0" fontId="16" fillId="0" borderId="0" xfId="1" applyFont="1" applyAlignment="1">
      <alignment vertical="center" shrinkToFit="1"/>
    </xf>
    <xf numFmtId="49" fontId="6" fillId="0" borderId="0" xfId="1" applyNumberFormat="1" applyFont="1" applyAlignment="1" applyProtection="1">
      <alignment horizontal="left" vertical="center" shrinkToFit="1"/>
      <protection locked="0"/>
    </xf>
    <xf numFmtId="49" fontId="16" fillId="0" borderId="24" xfId="1" applyNumberFormat="1" applyFont="1" applyBorder="1" applyAlignment="1">
      <alignment horizontal="left" vertical="center" shrinkToFit="1"/>
    </xf>
    <xf numFmtId="49" fontId="16" fillId="0" borderId="0" xfId="1" applyNumberFormat="1" applyFont="1" applyAlignment="1">
      <alignment horizontal="left" vertical="center" shrinkToFit="1"/>
    </xf>
    <xf numFmtId="49" fontId="3" fillId="0" borderId="0" xfId="1" applyNumberFormat="1" applyFont="1" applyAlignment="1">
      <alignment horizontal="left" vertical="center" shrinkToFit="1"/>
    </xf>
    <xf numFmtId="49" fontId="3" fillId="0" borderId="19" xfId="1" applyNumberFormat="1" applyFont="1" applyBorder="1" applyAlignment="1">
      <alignment horizontal="left" vertical="center" shrinkToFit="1"/>
    </xf>
    <xf numFmtId="49" fontId="3" fillId="0" borderId="21" xfId="1" applyNumberFormat="1" applyFont="1" applyBorder="1" applyAlignment="1">
      <alignment horizontal="left" vertical="center" shrinkToFit="1"/>
    </xf>
    <xf numFmtId="49" fontId="3" fillId="0" borderId="23" xfId="1" applyNumberFormat="1" applyFont="1" applyBorder="1" applyAlignment="1">
      <alignment horizontal="left" vertical="center" shrinkToFit="1"/>
    </xf>
    <xf numFmtId="49" fontId="3" fillId="0" borderId="0" xfId="1" applyNumberFormat="1" applyFont="1">
      <alignment vertical="center"/>
    </xf>
    <xf numFmtId="49" fontId="3" fillId="0" borderId="19" xfId="1" applyNumberFormat="1" applyFont="1" applyBorder="1">
      <alignment vertical="center"/>
    </xf>
    <xf numFmtId="49" fontId="17" fillId="0" borderId="0" xfId="1" applyNumberFormat="1" applyFont="1" applyAlignment="1" applyProtection="1">
      <alignment horizontal="center" vertical="center" shrinkToFit="1"/>
      <protection locked="0"/>
    </xf>
    <xf numFmtId="49" fontId="3" fillId="0" borderId="0" xfId="1" applyNumberFormat="1" applyFont="1" applyAlignment="1">
      <alignment vertical="center" shrinkToFit="1"/>
    </xf>
    <xf numFmtId="49" fontId="3" fillId="0" borderId="19" xfId="1" applyNumberFormat="1" applyFont="1" applyBorder="1" applyAlignment="1">
      <alignment vertical="center" shrinkToFit="1"/>
    </xf>
    <xf numFmtId="0" fontId="3" fillId="2" borderId="67" xfId="1" applyFont="1" applyFill="1" applyBorder="1" applyAlignment="1">
      <alignment horizontal="center" vertical="center"/>
    </xf>
    <xf numFmtId="0" fontId="3" fillId="2" borderId="69" xfId="1" applyFont="1" applyFill="1" applyBorder="1" applyAlignment="1">
      <alignment horizontal="center" vertical="center"/>
    </xf>
    <xf numFmtId="0" fontId="3" fillId="2" borderId="71" xfId="1" applyFont="1" applyFill="1" applyBorder="1" applyAlignment="1">
      <alignment horizontal="center" vertical="center"/>
    </xf>
    <xf numFmtId="0" fontId="12" fillId="3" borderId="44" xfId="1" applyFont="1" applyFill="1" applyBorder="1" applyAlignment="1">
      <alignment horizontal="center" vertical="center"/>
    </xf>
    <xf numFmtId="0" fontId="12" fillId="3" borderId="45" xfId="1" applyFont="1" applyFill="1" applyBorder="1" applyAlignment="1">
      <alignment horizontal="center" vertical="center"/>
    </xf>
    <xf numFmtId="0" fontId="12" fillId="3" borderId="46" xfId="1" applyFont="1" applyFill="1" applyBorder="1" applyAlignment="1">
      <alignment horizontal="center" vertical="center"/>
    </xf>
    <xf numFmtId="0" fontId="6" fillId="0" borderId="49" xfId="1" applyFont="1" applyBorder="1" applyAlignment="1" applyProtection="1">
      <alignment horizontal="center" vertical="center"/>
      <protection locked="0"/>
    </xf>
    <xf numFmtId="0" fontId="6" fillId="0" borderId="50" xfId="1" applyFont="1" applyBorder="1" applyAlignment="1" applyProtection="1">
      <alignment horizontal="center" vertical="center"/>
      <protection locked="0"/>
    </xf>
    <xf numFmtId="0" fontId="6" fillId="0" borderId="59" xfId="1" applyFont="1" applyBorder="1" applyAlignment="1" applyProtection="1">
      <alignment horizontal="center" vertical="center"/>
      <protection locked="0"/>
    </xf>
    <xf numFmtId="0" fontId="6" fillId="0" borderId="60" xfId="1" applyFont="1" applyBorder="1" applyAlignment="1" applyProtection="1">
      <alignment horizontal="center" vertical="center"/>
      <protection locked="0"/>
    </xf>
    <xf numFmtId="0" fontId="6" fillId="0" borderId="51" xfId="1" applyFont="1" applyBorder="1" applyAlignment="1" applyProtection="1">
      <alignment horizontal="center" vertical="center"/>
      <protection locked="0"/>
    </xf>
    <xf numFmtId="0" fontId="6" fillId="0" borderId="61" xfId="1" applyFont="1" applyBorder="1" applyAlignment="1" applyProtection="1">
      <alignment horizontal="center" vertical="center"/>
      <protection locked="0"/>
    </xf>
    <xf numFmtId="0" fontId="6" fillId="10" borderId="162" xfId="1" applyFont="1" applyFill="1" applyBorder="1" applyAlignment="1" applyProtection="1">
      <alignment horizontal="center" vertical="center"/>
      <protection locked="0"/>
    </xf>
    <xf numFmtId="0" fontId="6" fillId="10" borderId="163" xfId="1" applyFont="1" applyFill="1" applyBorder="1" applyAlignment="1" applyProtection="1">
      <alignment horizontal="center" vertical="center"/>
      <protection locked="0"/>
    </xf>
    <xf numFmtId="0" fontId="6" fillId="10" borderId="165" xfId="1" applyFont="1" applyFill="1" applyBorder="1" applyAlignment="1" applyProtection="1">
      <alignment horizontal="center" vertical="center"/>
      <protection locked="0"/>
    </xf>
    <xf numFmtId="0" fontId="6" fillId="10" borderId="166" xfId="1" applyFont="1" applyFill="1" applyBorder="1" applyAlignment="1" applyProtection="1">
      <alignment horizontal="center" vertical="center"/>
      <protection locked="0"/>
    </xf>
    <xf numFmtId="0" fontId="6" fillId="10" borderId="164" xfId="1" applyFont="1" applyFill="1" applyBorder="1" applyAlignment="1" applyProtection="1">
      <alignment horizontal="center" vertical="center"/>
      <protection locked="0"/>
    </xf>
    <xf numFmtId="0" fontId="6" fillId="10" borderId="167" xfId="1" applyFont="1" applyFill="1" applyBorder="1" applyAlignment="1" applyProtection="1">
      <alignment horizontal="center" vertical="center"/>
      <protection locked="0"/>
    </xf>
    <xf numFmtId="0" fontId="12" fillId="2" borderId="41" xfId="1" applyFont="1" applyFill="1" applyBorder="1" applyAlignment="1">
      <alignment horizontal="center" vertical="center"/>
    </xf>
    <xf numFmtId="0" fontId="12" fillId="2" borderId="42" xfId="1" applyFont="1" applyFill="1" applyBorder="1" applyAlignment="1">
      <alignment horizontal="center" vertical="center"/>
    </xf>
    <xf numFmtId="0" fontId="12" fillId="2" borderId="43" xfId="1" applyFont="1" applyFill="1" applyBorder="1" applyAlignment="1">
      <alignment horizontal="center" vertical="center"/>
    </xf>
    <xf numFmtId="0" fontId="6" fillId="0" borderId="0" xfId="1"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48" xfId="0" applyBorder="1" applyAlignment="1" applyProtection="1">
      <alignment horizontal="center" vertical="center" shrinkToFit="1"/>
      <protection locked="0"/>
    </xf>
    <xf numFmtId="0" fontId="6" fillId="0" borderId="47" xfId="1" applyFont="1" applyBorder="1" applyAlignment="1" applyProtection="1">
      <alignment horizontal="center" vertical="center"/>
      <protection locked="0"/>
    </xf>
    <xf numFmtId="0" fontId="0" fillId="0" borderId="47" xfId="0" applyBorder="1" applyProtection="1">
      <alignment vertical="center"/>
      <protection locked="0"/>
    </xf>
    <xf numFmtId="0" fontId="16" fillId="0" borderId="0" xfId="1" applyFont="1">
      <alignment vertical="center"/>
    </xf>
    <xf numFmtId="0" fontId="0" fillId="0" borderId="48" xfId="0" applyBorder="1">
      <alignment vertical="center"/>
    </xf>
    <xf numFmtId="0" fontId="3" fillId="0" borderId="41" xfId="1" applyFont="1" applyBorder="1">
      <alignment vertical="center"/>
    </xf>
    <xf numFmtId="0" fontId="0" fillId="0" borderId="42" xfId="0" applyBorder="1">
      <alignment vertical="center"/>
    </xf>
    <xf numFmtId="0" fontId="0" fillId="0" borderId="43" xfId="0" applyBorder="1">
      <alignment vertical="center"/>
    </xf>
    <xf numFmtId="0" fontId="0" fillId="0" borderId="56" xfId="0" applyBorder="1" applyProtection="1">
      <alignment vertical="center"/>
      <protection locked="0"/>
    </xf>
    <xf numFmtId="0" fontId="0" fillId="0" borderId="57" xfId="0" applyBorder="1">
      <alignment vertical="center"/>
    </xf>
    <xf numFmtId="0" fontId="0" fillId="0" borderId="58" xfId="0" applyBorder="1">
      <alignment vertical="center"/>
    </xf>
    <xf numFmtId="0" fontId="5" fillId="0" borderId="47" xfId="1" applyFont="1" applyBorder="1">
      <alignment vertical="center"/>
    </xf>
    <xf numFmtId="0" fontId="0" fillId="0" borderId="56" xfId="0" applyBorder="1">
      <alignment vertical="center"/>
    </xf>
    <xf numFmtId="0" fontId="6" fillId="0" borderId="52" xfId="1" applyFont="1" applyBorder="1" applyAlignment="1" applyProtection="1">
      <alignment horizontal="center" vertical="center"/>
      <protection locked="0"/>
    </xf>
    <xf numFmtId="0" fontId="6" fillId="0" borderId="53" xfId="1" applyFont="1" applyBorder="1" applyAlignment="1" applyProtection="1">
      <alignment horizontal="center" vertical="center"/>
      <protection locked="0"/>
    </xf>
    <xf numFmtId="0" fontId="6" fillId="0" borderId="54" xfId="1" applyFont="1" applyBorder="1" applyAlignment="1" applyProtection="1">
      <alignment horizontal="center" vertical="center"/>
      <protection locked="0"/>
    </xf>
    <xf numFmtId="0" fontId="6" fillId="0" borderId="0" xfId="1" applyFont="1" applyAlignment="1" applyProtection="1">
      <alignment horizontal="center" vertical="center"/>
      <protection locked="0"/>
    </xf>
    <xf numFmtId="0" fontId="6" fillId="0" borderId="55" xfId="1" applyFont="1" applyBorder="1" applyAlignment="1" applyProtection="1">
      <alignment horizontal="center" vertical="center"/>
      <protection locked="0"/>
    </xf>
    <xf numFmtId="0" fontId="6" fillId="0" borderId="56" xfId="1" applyFont="1" applyBorder="1" applyAlignment="1" applyProtection="1">
      <alignment horizontal="center" vertical="center"/>
      <protection locked="0"/>
    </xf>
    <xf numFmtId="0" fontId="6" fillId="0" borderId="57" xfId="1" applyFont="1" applyBorder="1" applyAlignment="1" applyProtection="1">
      <alignment horizontal="center" vertical="center"/>
      <protection locked="0"/>
    </xf>
    <xf numFmtId="0" fontId="6" fillId="0" borderId="62" xfId="1" applyFont="1" applyBorder="1" applyAlignment="1" applyProtection="1">
      <alignment horizontal="center" vertical="center"/>
      <protection locked="0"/>
    </xf>
    <xf numFmtId="0" fontId="5" fillId="0" borderId="0" xfId="1" applyFont="1">
      <alignment vertical="center"/>
    </xf>
    <xf numFmtId="0" fontId="23" fillId="0" borderId="0" xfId="0" applyFont="1" applyAlignment="1" applyProtection="1">
      <alignment horizontal="center" vertical="center" shrinkToFit="1"/>
      <protection locked="0"/>
    </xf>
    <xf numFmtId="0" fontId="23" fillId="0" borderId="48" xfId="0" applyFont="1" applyBorder="1" applyAlignment="1" applyProtection="1">
      <alignment horizontal="center" vertical="center" shrinkToFit="1"/>
      <protection locked="0"/>
    </xf>
    <xf numFmtId="0" fontId="23" fillId="0" borderId="57" xfId="0" applyFont="1" applyBorder="1" applyAlignment="1" applyProtection="1">
      <alignment horizontal="center" vertical="center" shrinkToFit="1"/>
      <protection locked="0"/>
    </xf>
    <xf numFmtId="0" fontId="23" fillId="0" borderId="58" xfId="0" applyFont="1" applyBorder="1" applyAlignment="1" applyProtection="1">
      <alignment horizontal="center" vertical="center" shrinkToFit="1"/>
      <protection locked="0"/>
    </xf>
    <xf numFmtId="0" fontId="3" fillId="0" borderId="27" xfId="1" applyFont="1" applyBorder="1" applyAlignment="1" applyProtection="1">
      <alignment horizontal="center" vertical="center"/>
      <protection locked="0"/>
    </xf>
    <xf numFmtId="0" fontId="3" fillId="0" borderId="24" xfId="1" applyFont="1" applyBorder="1" applyAlignment="1" applyProtection="1">
      <alignment horizontal="center" vertical="center"/>
      <protection locked="0"/>
    </xf>
    <xf numFmtId="0" fontId="3" fillId="0" borderId="25" xfId="1" applyFont="1" applyBorder="1" applyAlignment="1" applyProtection="1">
      <alignment horizontal="center" vertical="center"/>
      <protection locked="0"/>
    </xf>
    <xf numFmtId="0" fontId="3" fillId="0" borderId="18" xfId="1" applyFont="1" applyBorder="1" applyAlignment="1" applyProtection="1">
      <alignment horizontal="center" vertical="center"/>
      <protection locked="0"/>
    </xf>
    <xf numFmtId="0" fontId="3" fillId="0" borderId="0" xfId="1" applyFont="1" applyAlignment="1" applyProtection="1">
      <alignment horizontal="center" vertical="center"/>
      <protection locked="0"/>
    </xf>
    <xf numFmtId="0" fontId="3" fillId="0" borderId="17" xfId="1" applyFont="1" applyBorder="1" applyAlignment="1" applyProtection="1">
      <alignment horizontal="center" vertical="center"/>
      <protection locked="0"/>
    </xf>
    <xf numFmtId="0" fontId="3" fillId="0" borderId="20" xfId="1" applyFont="1" applyBorder="1" applyAlignment="1" applyProtection="1">
      <alignment horizontal="center" vertical="center"/>
      <protection locked="0"/>
    </xf>
    <xf numFmtId="0" fontId="3" fillId="0" borderId="21" xfId="1" applyFont="1" applyBorder="1" applyAlignment="1" applyProtection="1">
      <alignment horizontal="center" vertical="center"/>
      <protection locked="0"/>
    </xf>
    <xf numFmtId="0" fontId="3" fillId="0" borderId="22" xfId="1" applyFont="1" applyBorder="1" applyAlignment="1" applyProtection="1">
      <alignment horizontal="center" vertical="center"/>
      <protection locked="0"/>
    </xf>
    <xf numFmtId="49" fontId="17" fillId="0" borderId="27" xfId="1" applyNumberFormat="1" applyFont="1" applyBorder="1" applyAlignment="1" applyProtection="1">
      <alignment horizontal="center" vertical="top" wrapText="1"/>
      <protection locked="0"/>
    </xf>
    <xf numFmtId="49" fontId="17" fillId="0" borderId="24" xfId="1" applyNumberFormat="1" applyFont="1" applyBorder="1" applyAlignment="1" applyProtection="1">
      <alignment horizontal="center" vertical="top" wrapText="1"/>
      <protection locked="0"/>
    </xf>
    <xf numFmtId="49" fontId="17" fillId="0" borderId="25" xfId="1" applyNumberFormat="1" applyFont="1" applyBorder="1" applyAlignment="1" applyProtection="1">
      <alignment horizontal="center" vertical="top" wrapText="1"/>
      <protection locked="0"/>
    </xf>
    <xf numFmtId="49" fontId="17" fillId="0" borderId="18" xfId="1" applyNumberFormat="1" applyFont="1" applyBorder="1" applyAlignment="1" applyProtection="1">
      <alignment horizontal="center" vertical="top" wrapText="1"/>
      <protection locked="0"/>
    </xf>
    <xf numFmtId="49" fontId="17" fillId="0" borderId="0" xfId="1" applyNumberFormat="1" applyFont="1" applyAlignment="1" applyProtection="1">
      <alignment horizontal="center" vertical="top" wrapText="1"/>
      <protection locked="0"/>
    </xf>
    <xf numFmtId="49" fontId="17" fillId="0" borderId="17" xfId="1" applyNumberFormat="1" applyFont="1" applyBorder="1" applyAlignment="1" applyProtection="1">
      <alignment horizontal="center" vertical="top" wrapText="1"/>
      <protection locked="0"/>
    </xf>
    <xf numFmtId="49" fontId="17" fillId="0" borderId="20" xfId="1" applyNumberFormat="1" applyFont="1" applyBorder="1" applyAlignment="1" applyProtection="1">
      <alignment horizontal="center" vertical="top" wrapText="1"/>
      <protection locked="0"/>
    </xf>
    <xf numFmtId="49" fontId="17" fillId="0" borderId="21" xfId="1" applyNumberFormat="1" applyFont="1" applyBorder="1" applyAlignment="1" applyProtection="1">
      <alignment horizontal="center" vertical="top" wrapText="1"/>
      <protection locked="0"/>
    </xf>
    <xf numFmtId="49" fontId="17" fillId="0" borderId="22" xfId="1" applyNumberFormat="1" applyFont="1" applyBorder="1" applyAlignment="1" applyProtection="1">
      <alignment horizontal="center" vertical="top" wrapText="1"/>
      <protection locked="0"/>
    </xf>
    <xf numFmtId="0" fontId="12" fillId="2" borderId="38" xfId="1" applyFont="1" applyFill="1" applyBorder="1" applyAlignment="1">
      <alignment horizontal="center" vertical="center"/>
    </xf>
    <xf numFmtId="0" fontId="12" fillId="2" borderId="39" xfId="1" applyFont="1" applyFill="1" applyBorder="1" applyAlignment="1">
      <alignment horizontal="center" vertical="center"/>
    </xf>
    <xf numFmtId="0" fontId="12" fillId="2" borderId="40" xfId="1" applyFont="1" applyFill="1" applyBorder="1" applyAlignment="1">
      <alignment horizontal="center" vertical="center"/>
    </xf>
    <xf numFmtId="0" fontId="3" fillId="3" borderId="38" xfId="1" applyFont="1" applyFill="1" applyBorder="1" applyAlignment="1">
      <alignment horizontal="center" vertical="center"/>
    </xf>
    <xf numFmtId="0" fontId="3" fillId="3" borderId="39" xfId="1" applyFont="1" applyFill="1" applyBorder="1" applyAlignment="1">
      <alignment horizontal="center" vertical="center"/>
    </xf>
    <xf numFmtId="0" fontId="3" fillId="3" borderId="40" xfId="1" applyFont="1" applyFill="1" applyBorder="1" applyAlignment="1">
      <alignment horizontal="center" vertical="center"/>
    </xf>
    <xf numFmtId="0" fontId="12" fillId="2" borderId="9"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3" fillId="3" borderId="9" xfId="1" applyFont="1" applyFill="1" applyBorder="1" applyAlignment="1">
      <alignment horizontal="center" vertical="center"/>
    </xf>
    <xf numFmtId="0" fontId="3" fillId="3" borderId="8" xfId="1" applyFont="1" applyFill="1" applyBorder="1" applyAlignment="1">
      <alignment horizontal="center" vertical="center"/>
    </xf>
    <xf numFmtId="0" fontId="17" fillId="0" borderId="8" xfId="1" applyFont="1" applyBorder="1" applyAlignment="1" applyProtection="1">
      <alignment horizontal="center" vertical="center" shrinkToFit="1"/>
      <protection locked="0"/>
    </xf>
    <xf numFmtId="49" fontId="17" fillId="0" borderId="9" xfId="1" applyNumberFormat="1" applyFont="1" applyBorder="1" applyAlignment="1" applyProtection="1">
      <alignment horizontal="center" vertical="center"/>
      <protection locked="0"/>
    </xf>
    <xf numFmtId="49" fontId="17" fillId="0" borderId="7" xfId="1" applyNumberFormat="1" applyFont="1" applyBorder="1" applyAlignment="1" applyProtection="1">
      <alignment horizontal="center" vertical="center"/>
      <protection locked="0"/>
    </xf>
    <xf numFmtId="49" fontId="17" fillId="0" borderId="8" xfId="1" applyNumberFormat="1" applyFont="1" applyBorder="1" applyAlignment="1" applyProtection="1">
      <alignment horizontal="center" vertical="center"/>
      <protection locked="0"/>
    </xf>
    <xf numFmtId="0" fontId="17" fillId="0" borderId="9" xfId="1" applyFont="1" applyBorder="1" applyAlignment="1" applyProtection="1">
      <alignment horizontal="center" vertical="center"/>
      <protection locked="0"/>
    </xf>
    <xf numFmtId="0" fontId="17" fillId="0" borderId="7" xfId="1" applyFont="1" applyBorder="1" applyAlignment="1" applyProtection="1">
      <alignment horizontal="center" vertical="center"/>
      <protection locked="0"/>
    </xf>
    <xf numFmtId="0" fontId="17" fillId="0" borderId="8" xfId="1" applyFont="1" applyBorder="1" applyAlignment="1" applyProtection="1">
      <alignment horizontal="center" vertical="center"/>
      <protection locked="0"/>
    </xf>
    <xf numFmtId="49" fontId="3" fillId="2" borderId="31" xfId="1" applyNumberFormat="1" applyFont="1" applyFill="1" applyBorder="1" applyAlignment="1">
      <alignment horizontal="center" vertical="center" wrapText="1" shrinkToFit="1"/>
    </xf>
    <xf numFmtId="49" fontId="3" fillId="2" borderId="31" xfId="1" applyNumberFormat="1" applyFont="1" applyFill="1" applyBorder="1" applyAlignment="1">
      <alignment horizontal="center" vertical="center" shrinkToFit="1"/>
    </xf>
    <xf numFmtId="49" fontId="3" fillId="2" borderId="32" xfId="1" applyNumberFormat="1" applyFont="1" applyFill="1" applyBorder="1" applyAlignment="1">
      <alignment horizontal="center" vertical="center" shrinkToFit="1"/>
    </xf>
    <xf numFmtId="49" fontId="3" fillId="3" borderId="33" xfId="1" applyNumberFormat="1" applyFont="1" applyFill="1" applyBorder="1" applyAlignment="1">
      <alignment horizontal="center" vertical="center" shrinkToFit="1"/>
    </xf>
    <xf numFmtId="49" fontId="3" fillId="3" borderId="34" xfId="1" applyNumberFormat="1" applyFont="1" applyFill="1" applyBorder="1" applyAlignment="1">
      <alignment horizontal="center" vertical="center" shrinkToFit="1"/>
    </xf>
    <xf numFmtId="49" fontId="5" fillId="0" borderId="31" xfId="1" applyNumberFormat="1" applyFont="1" applyBorder="1" applyAlignment="1">
      <alignment horizontal="left" vertical="center" wrapText="1" indent="1"/>
    </xf>
    <xf numFmtId="49" fontId="5" fillId="0" borderId="31" xfId="1" applyNumberFormat="1" applyFont="1" applyBorder="1">
      <alignment vertical="center"/>
    </xf>
    <xf numFmtId="0" fontId="17" fillId="0" borderId="9" xfId="1" applyFont="1" applyBorder="1" applyAlignment="1" applyProtection="1">
      <alignment horizontal="left" vertical="center" indent="1" shrinkToFit="1"/>
      <protection locked="0"/>
    </xf>
    <xf numFmtId="0" fontId="17" fillId="0" borderId="7" xfId="1" applyFont="1" applyBorder="1" applyAlignment="1" applyProtection="1">
      <alignment horizontal="left" vertical="center" indent="1" shrinkToFit="1"/>
      <protection locked="0"/>
    </xf>
    <xf numFmtId="49" fontId="17" fillId="0" borderId="9" xfId="1" applyNumberFormat="1" applyFont="1" applyBorder="1" applyAlignment="1" applyProtection="1">
      <alignment horizontal="left" vertical="center" indent="1" shrinkToFit="1"/>
      <protection locked="0"/>
    </xf>
    <xf numFmtId="49" fontId="17" fillId="0" borderId="8" xfId="1" applyNumberFormat="1" applyFont="1" applyBorder="1" applyAlignment="1" applyProtection="1">
      <alignment horizontal="left" vertical="center" indent="1" shrinkToFit="1"/>
      <protection locked="0"/>
    </xf>
    <xf numFmtId="0" fontId="0" fillId="0" borderId="21" xfId="0" applyBorder="1" applyAlignment="1">
      <alignment horizontal="center" vertical="center" shrinkToFit="1"/>
    </xf>
    <xf numFmtId="0" fontId="0" fillId="0" borderId="7" xfId="0"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0" fontId="16" fillId="2" borderId="2" xfId="1" applyFont="1" applyFill="1" applyBorder="1" applyAlignment="1">
      <alignment vertical="center" shrinkToFit="1"/>
    </xf>
    <xf numFmtId="0" fontId="16" fillId="2" borderId="3" xfId="1" applyFont="1" applyFill="1" applyBorder="1" applyAlignment="1">
      <alignment vertical="center" shrinkToFit="1"/>
    </xf>
    <xf numFmtId="49" fontId="14" fillId="0" borderId="4" xfId="1" applyNumberFormat="1" applyFont="1" applyBorder="1" applyAlignment="1" applyProtection="1">
      <alignment horizontal="left" vertical="center" indent="1" shrinkToFit="1"/>
      <protection locked="0"/>
    </xf>
    <xf numFmtId="49" fontId="14" fillId="0" borderId="2" xfId="1" applyNumberFormat="1" applyFont="1" applyBorder="1" applyAlignment="1" applyProtection="1">
      <alignment horizontal="left" vertical="center" indent="1" shrinkToFit="1"/>
      <protection locked="0"/>
    </xf>
    <xf numFmtId="49" fontId="14" fillId="0" borderId="5" xfId="1" applyNumberFormat="1" applyFont="1" applyBorder="1" applyAlignment="1" applyProtection="1">
      <alignment horizontal="left" vertical="center" indent="1" shrinkToFit="1"/>
      <protection locked="0"/>
    </xf>
    <xf numFmtId="0" fontId="16" fillId="2" borderId="95" xfId="1" applyFont="1" applyFill="1" applyBorder="1" applyAlignment="1">
      <alignment horizontal="center" vertical="center" wrapText="1"/>
    </xf>
    <xf numFmtId="0" fontId="16" fillId="2" borderId="70" xfId="1" applyFont="1" applyFill="1" applyBorder="1" applyAlignment="1">
      <alignment horizontal="center" vertical="center" wrapText="1"/>
    </xf>
    <xf numFmtId="0" fontId="16" fillId="2" borderId="103" xfId="1" applyFont="1" applyFill="1" applyBorder="1" applyAlignment="1">
      <alignment horizontal="center" vertical="center" wrapText="1"/>
    </xf>
    <xf numFmtId="49" fontId="3" fillId="3" borderId="12" xfId="1" applyNumberFormat="1" applyFont="1" applyFill="1" applyBorder="1" applyAlignment="1">
      <alignment horizontal="center" vertical="center" shrinkToFit="1"/>
    </xf>
    <xf numFmtId="49" fontId="6" fillId="0" borderId="12" xfId="1" applyNumberFormat="1" applyFont="1" applyBorder="1" applyAlignment="1" applyProtection="1">
      <alignment horizontal="center" vertical="center" shrinkToFit="1"/>
      <protection locked="0"/>
    </xf>
    <xf numFmtId="49" fontId="6" fillId="0" borderId="12" xfId="1" applyNumberFormat="1" applyFont="1" applyBorder="1" applyAlignment="1">
      <alignment vertical="center" shrinkToFit="1"/>
    </xf>
    <xf numFmtId="49" fontId="6" fillId="0" borderId="15" xfId="1" applyNumberFormat="1" applyFont="1" applyBorder="1" applyAlignment="1">
      <alignment vertical="center" shrinkToFit="1"/>
    </xf>
    <xf numFmtId="0" fontId="17" fillId="0" borderId="20" xfId="1" applyFont="1" applyBorder="1" applyAlignment="1" applyProtection="1">
      <alignment horizontal="left" vertical="center" indent="1" shrinkToFit="1"/>
      <protection locked="0"/>
    </xf>
    <xf numFmtId="0" fontId="5" fillId="0" borderId="27" xfId="1" applyFont="1" applyBorder="1" applyAlignment="1" applyProtection="1">
      <alignment horizontal="center" vertical="top" wrapText="1"/>
      <protection locked="0"/>
    </xf>
    <xf numFmtId="0" fontId="5" fillId="0" borderId="24" xfId="1" applyFont="1" applyBorder="1" applyAlignment="1" applyProtection="1">
      <alignment horizontal="center" vertical="top" wrapText="1"/>
      <protection locked="0"/>
    </xf>
    <xf numFmtId="0" fontId="5" fillId="0" borderId="28" xfId="1" applyFont="1" applyBorder="1" applyAlignment="1" applyProtection="1">
      <alignment horizontal="center" vertical="top" wrapText="1"/>
      <protection locked="0"/>
    </xf>
    <xf numFmtId="0" fontId="5" fillId="0" borderId="18" xfId="1" applyFont="1" applyBorder="1" applyAlignment="1" applyProtection="1">
      <alignment horizontal="center" vertical="top" wrapText="1"/>
      <protection locked="0"/>
    </xf>
    <xf numFmtId="0" fontId="5" fillId="0" borderId="0" xfId="1" applyFont="1" applyAlignment="1" applyProtection="1">
      <alignment horizontal="center" vertical="top" wrapText="1"/>
      <protection locked="0"/>
    </xf>
    <xf numFmtId="0" fontId="5" fillId="0" borderId="19" xfId="1" applyFont="1" applyBorder="1" applyAlignment="1" applyProtection="1">
      <alignment horizontal="center" vertical="top" wrapText="1"/>
      <protection locked="0"/>
    </xf>
    <xf numFmtId="0" fontId="5" fillId="0" borderId="20" xfId="1" applyFont="1" applyBorder="1" applyAlignment="1" applyProtection="1">
      <alignment horizontal="center" vertical="top" wrapText="1"/>
      <protection locked="0"/>
    </xf>
    <xf numFmtId="0" fontId="5" fillId="0" borderId="21" xfId="1" applyFont="1" applyBorder="1" applyAlignment="1" applyProtection="1">
      <alignment horizontal="center" vertical="top" wrapText="1"/>
      <protection locked="0"/>
    </xf>
    <xf numFmtId="0" fontId="5" fillId="0" borderId="23" xfId="1" applyFont="1" applyBorder="1" applyAlignment="1" applyProtection="1">
      <alignment horizontal="center" vertical="top" wrapText="1"/>
      <protection locked="0"/>
    </xf>
    <xf numFmtId="49" fontId="3" fillId="3" borderId="27" xfId="1" applyNumberFormat="1" applyFont="1" applyFill="1" applyBorder="1" applyAlignment="1">
      <alignment horizontal="center" vertical="center"/>
    </xf>
    <xf numFmtId="49" fontId="3" fillId="3" borderId="24" xfId="1" applyNumberFormat="1" applyFont="1" applyFill="1" applyBorder="1" applyAlignment="1">
      <alignment horizontal="center" vertical="center"/>
    </xf>
    <xf numFmtId="49" fontId="3" fillId="3" borderId="25" xfId="1" applyNumberFormat="1" applyFont="1" applyFill="1" applyBorder="1" applyAlignment="1">
      <alignment horizontal="center" vertical="center"/>
    </xf>
    <xf numFmtId="0" fontId="8" fillId="0" borderId="0" xfId="1" applyFont="1" applyAlignment="1">
      <alignment horizontal="center" vertical="center"/>
    </xf>
    <xf numFmtId="177" fontId="14" fillId="0" borderId="4" xfId="1" applyNumberFormat="1" applyFont="1" applyBorder="1" applyAlignment="1" applyProtection="1">
      <alignment horizontal="left" vertical="center" indent="1" shrinkToFit="1"/>
      <protection locked="0"/>
    </xf>
    <xf numFmtId="177" fontId="14" fillId="0" borderId="2" xfId="1" applyNumberFormat="1" applyFont="1" applyBorder="1" applyAlignment="1" applyProtection="1">
      <alignment horizontal="left" vertical="center" indent="1" shrinkToFit="1"/>
      <protection locked="0"/>
    </xf>
    <xf numFmtId="177" fontId="14" fillId="0" borderId="5" xfId="1" applyNumberFormat="1" applyFont="1" applyBorder="1" applyAlignment="1" applyProtection="1">
      <alignment horizontal="left" vertical="center" indent="1" shrinkToFit="1"/>
      <protection locked="0"/>
    </xf>
    <xf numFmtId="0" fontId="16" fillId="2" borderId="7" xfId="1" applyFont="1" applyFill="1" applyBorder="1" applyAlignment="1">
      <alignment vertical="center" shrinkToFit="1"/>
    </xf>
    <xf numFmtId="0" fontId="16" fillId="2" borderId="8" xfId="1" applyFont="1" applyFill="1" applyBorder="1" applyAlignment="1">
      <alignment vertical="center" shrinkToFit="1"/>
    </xf>
    <xf numFmtId="0" fontId="14" fillId="0" borderId="9" xfId="1" applyFont="1" applyBorder="1" applyAlignment="1" applyProtection="1">
      <alignment horizontal="left" vertical="center" indent="1" shrinkToFit="1"/>
      <protection locked="0"/>
    </xf>
    <xf numFmtId="0" fontId="14" fillId="0" borderId="7" xfId="1" applyFont="1" applyBorder="1" applyAlignment="1" applyProtection="1">
      <alignment horizontal="left" vertical="center" indent="1" shrinkToFit="1"/>
      <protection locked="0"/>
    </xf>
    <xf numFmtId="0" fontId="14" fillId="0" borderId="8" xfId="1" applyFont="1" applyBorder="1" applyAlignment="1" applyProtection="1">
      <alignment horizontal="left" vertical="center" indent="1" shrinkToFit="1"/>
      <protection locked="0"/>
    </xf>
    <xf numFmtId="0" fontId="19" fillId="0" borderId="2" xfId="1" applyFont="1" applyBorder="1">
      <alignment vertical="center"/>
    </xf>
    <xf numFmtId="0" fontId="19" fillId="0" borderId="5" xfId="1" applyFont="1" applyBorder="1">
      <alignment vertical="center"/>
    </xf>
    <xf numFmtId="49" fontId="3" fillId="2" borderId="105" xfId="1" applyNumberFormat="1" applyFont="1" applyFill="1" applyBorder="1" applyAlignment="1">
      <alignment horizontal="center" vertical="center" wrapText="1"/>
    </xf>
    <xf numFmtId="49" fontId="3" fillId="2" borderId="106" xfId="1" applyNumberFormat="1" applyFont="1" applyFill="1" applyBorder="1" applyAlignment="1">
      <alignment horizontal="center" vertical="center" wrapText="1"/>
    </xf>
    <xf numFmtId="49" fontId="3" fillId="3" borderId="106" xfId="1" applyNumberFormat="1" applyFont="1" applyFill="1" applyBorder="1" applyAlignment="1">
      <alignment horizontal="center" vertical="center" shrinkToFit="1"/>
    </xf>
    <xf numFmtId="49" fontId="17" fillId="0" borderId="33" xfId="1" applyNumberFormat="1" applyFont="1" applyBorder="1" applyAlignment="1" applyProtection="1">
      <alignment horizontal="left" vertical="center" indent="1" shrinkToFit="1"/>
      <protection locked="0"/>
    </xf>
    <xf numFmtId="49" fontId="17" fillId="0" borderId="35" xfId="1" applyNumberFormat="1" applyFont="1" applyBorder="1" applyAlignment="1" applyProtection="1">
      <alignment horizontal="left" vertical="center" indent="1" shrinkToFit="1"/>
      <protection locked="0"/>
    </xf>
    <xf numFmtId="49" fontId="17" fillId="0" borderId="90" xfId="1" applyNumberFormat="1" applyFont="1" applyBorder="1" applyAlignment="1" applyProtection="1">
      <alignment horizontal="left" vertical="center" indent="1" shrinkToFit="1"/>
      <protection locked="0"/>
    </xf>
    <xf numFmtId="49" fontId="17" fillId="0" borderId="29" xfId="1" applyNumberFormat="1" applyFont="1" applyBorder="1" applyAlignment="1" applyProtection="1">
      <alignment horizontal="center" vertical="center" shrinkToFit="1"/>
      <protection locked="0"/>
    </xf>
    <xf numFmtId="0" fontId="5" fillId="4" borderId="9" xfId="1" applyFont="1" applyFill="1" applyBorder="1" applyAlignment="1">
      <alignment horizontal="left" vertical="center" indent="1" shrinkToFit="1"/>
    </xf>
    <xf numFmtId="0" fontId="5" fillId="4" borderId="7" xfId="1" applyFont="1" applyFill="1" applyBorder="1" applyAlignment="1">
      <alignment horizontal="left" vertical="center" indent="1" shrinkToFit="1"/>
    </xf>
    <xf numFmtId="0" fontId="5" fillId="4" borderId="29" xfId="1" applyFont="1" applyFill="1" applyBorder="1" applyAlignment="1">
      <alignment horizontal="left" vertical="center" indent="1" shrinkToFit="1"/>
    </xf>
    <xf numFmtId="49" fontId="6" fillId="0" borderId="102" xfId="1" applyNumberFormat="1" applyFont="1" applyBorder="1" applyAlignment="1" applyProtection="1">
      <alignment horizontal="left" vertical="center" indent="1" shrinkToFit="1"/>
      <protection locked="0"/>
    </xf>
    <xf numFmtId="49" fontId="3" fillId="2" borderId="74" xfId="1" applyNumberFormat="1" applyFont="1" applyFill="1" applyBorder="1" applyAlignment="1">
      <alignment horizontal="center" vertical="center" wrapText="1"/>
    </xf>
    <xf numFmtId="49" fontId="3" fillId="2" borderId="72" xfId="1" applyNumberFormat="1" applyFont="1" applyFill="1" applyBorder="1" applyAlignment="1">
      <alignment horizontal="center" vertical="center" wrapText="1"/>
    </xf>
    <xf numFmtId="49" fontId="3" fillId="2" borderId="22" xfId="1" applyNumberFormat="1" applyFont="1" applyFill="1" applyBorder="1" applyAlignment="1">
      <alignment horizontal="center" vertical="center" wrapText="1"/>
    </xf>
    <xf numFmtId="49" fontId="3" fillId="2" borderId="101" xfId="1" applyNumberFormat="1" applyFont="1" applyFill="1" applyBorder="1" applyAlignment="1">
      <alignment horizontal="center" vertical="center" wrapText="1"/>
    </xf>
    <xf numFmtId="49" fontId="3" fillId="2" borderId="8" xfId="1" applyNumberFormat="1" applyFont="1" applyFill="1" applyBorder="1" applyAlignment="1">
      <alignment horizontal="center" vertical="center" wrapText="1"/>
    </xf>
    <xf numFmtId="49" fontId="3" fillId="2" borderId="68" xfId="1" applyNumberFormat="1" applyFont="1" applyFill="1" applyBorder="1" applyAlignment="1">
      <alignment horizontal="center" vertical="center" wrapText="1"/>
    </xf>
    <xf numFmtId="49" fontId="3" fillId="2" borderId="25" xfId="1" applyNumberFormat="1" applyFont="1" applyFill="1" applyBorder="1" applyAlignment="1">
      <alignment horizontal="center" vertical="center" wrapText="1"/>
    </xf>
    <xf numFmtId="49" fontId="16" fillId="0" borderId="19" xfId="1" applyNumberFormat="1" applyFont="1" applyBorder="1" applyAlignment="1">
      <alignment vertical="center" shrinkToFit="1"/>
    </xf>
    <xf numFmtId="49" fontId="6" fillId="0" borderId="0" xfId="1" applyNumberFormat="1" applyFont="1" applyAlignment="1" applyProtection="1">
      <alignment horizontal="center" vertical="center" shrinkToFit="1"/>
      <protection locked="0"/>
    </xf>
    <xf numFmtId="0" fontId="3" fillId="2" borderId="73" xfId="1" applyFont="1" applyFill="1" applyBorder="1" applyAlignment="1">
      <alignment horizontal="center" vertical="center"/>
    </xf>
    <xf numFmtId="0" fontId="3" fillId="2" borderId="74" xfId="1" applyFont="1" applyFill="1" applyBorder="1" applyAlignment="1">
      <alignment horizontal="center" vertical="center"/>
    </xf>
    <xf numFmtId="0" fontId="3" fillId="2" borderId="98" xfId="1" applyFont="1" applyFill="1" applyBorder="1" applyAlignment="1">
      <alignment horizontal="center" vertical="center"/>
    </xf>
    <xf numFmtId="49" fontId="16" fillId="0" borderId="76" xfId="1" applyNumberFormat="1" applyFont="1" applyBorder="1">
      <alignment vertical="center"/>
    </xf>
    <xf numFmtId="49" fontId="16" fillId="0" borderId="100" xfId="1" applyNumberFormat="1" applyFont="1" applyBorder="1">
      <alignment vertical="center"/>
    </xf>
    <xf numFmtId="49" fontId="16" fillId="0" borderId="76" xfId="1" applyNumberFormat="1" applyFont="1" applyBorder="1" applyAlignment="1">
      <alignment vertical="center" shrinkToFit="1"/>
    </xf>
    <xf numFmtId="0" fontId="0" fillId="0" borderId="76" xfId="0" applyBorder="1" applyAlignment="1">
      <alignment vertical="center" shrinkToFit="1"/>
    </xf>
    <xf numFmtId="49" fontId="3" fillId="0" borderId="21" xfId="1" applyNumberFormat="1" applyFont="1" applyBorder="1" applyAlignment="1">
      <alignment vertical="center" shrinkToFit="1"/>
    </xf>
    <xf numFmtId="0" fontId="25" fillId="0" borderId="21" xfId="0" applyFont="1" applyBorder="1" applyAlignment="1">
      <alignment vertical="center" shrinkToFit="1"/>
    </xf>
    <xf numFmtId="0" fontId="25" fillId="0" borderId="23" xfId="0" applyFont="1" applyBorder="1" applyAlignment="1">
      <alignment vertical="center" shrinkToFit="1"/>
    </xf>
    <xf numFmtId="49" fontId="16" fillId="0" borderId="76" xfId="1" applyNumberFormat="1" applyFont="1" applyBorder="1" applyAlignment="1">
      <alignment horizontal="right" vertical="center" shrinkToFit="1"/>
    </xf>
    <xf numFmtId="49" fontId="17" fillId="0" borderId="76" xfId="1" applyNumberFormat="1" applyFont="1" applyBorder="1" applyAlignment="1" applyProtection="1">
      <alignment horizontal="center" vertical="center" shrinkToFit="1"/>
      <protection locked="0"/>
    </xf>
    <xf numFmtId="49" fontId="16" fillId="0" borderId="18" xfId="1" applyNumberFormat="1" applyFont="1" applyBorder="1" applyAlignment="1">
      <alignment horizontal="center" vertical="center"/>
    </xf>
    <xf numFmtId="49" fontId="3" fillId="0" borderId="76" xfId="1" applyNumberFormat="1" applyFont="1" applyBorder="1" applyAlignment="1">
      <alignment vertical="center" shrinkToFit="1"/>
    </xf>
    <xf numFmtId="0" fontId="16" fillId="0" borderId="70" xfId="1" applyFont="1" applyBorder="1">
      <alignment vertical="center"/>
    </xf>
    <xf numFmtId="0" fontId="6" fillId="0" borderId="27" xfId="0" applyFont="1" applyBorder="1">
      <alignment vertical="center"/>
    </xf>
    <xf numFmtId="0" fontId="6" fillId="0" borderId="24" xfId="0" applyFont="1" applyBorder="1">
      <alignment vertical="center"/>
    </xf>
    <xf numFmtId="0" fontId="6" fillId="0" borderId="25" xfId="0" applyFont="1" applyBorder="1">
      <alignment vertical="center"/>
    </xf>
    <xf numFmtId="0" fontId="16" fillId="0" borderId="20" xfId="0" applyFont="1" applyBorder="1">
      <alignment vertical="center"/>
    </xf>
    <xf numFmtId="0" fontId="16" fillId="0" borderId="21" xfId="0" applyFont="1" applyBorder="1">
      <alignment vertical="center"/>
    </xf>
    <xf numFmtId="0" fontId="16" fillId="0" borderId="22" xfId="0" applyFont="1" applyBorder="1">
      <alignment vertical="center"/>
    </xf>
    <xf numFmtId="0" fontId="5" fillId="2" borderId="11"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30" xfId="0" applyFont="1" applyFill="1" applyBorder="1" applyAlignment="1">
      <alignment horizontal="center" vertical="center"/>
    </xf>
    <xf numFmtId="49" fontId="16" fillId="2" borderId="96" xfId="1" applyNumberFormat="1" applyFont="1" applyFill="1" applyBorder="1" applyAlignment="1">
      <alignment horizontal="center" vertical="center" shrinkToFit="1"/>
    </xf>
    <xf numFmtId="49" fontId="16" fillId="2" borderId="74" xfId="1" applyNumberFormat="1" applyFont="1" applyFill="1" applyBorder="1" applyAlignment="1">
      <alignment horizontal="center" vertical="center" shrinkToFit="1"/>
    </xf>
    <xf numFmtId="49" fontId="16" fillId="2" borderId="98" xfId="1" applyNumberFormat="1" applyFont="1" applyFill="1" applyBorder="1" applyAlignment="1">
      <alignment horizontal="center" vertical="center" shrinkToFit="1"/>
    </xf>
    <xf numFmtId="0" fontId="3" fillId="2" borderId="95" xfId="1" applyFont="1" applyFill="1" applyBorder="1" applyAlignment="1">
      <alignment horizontal="center" vertical="center" wrapText="1"/>
    </xf>
    <xf numFmtId="0" fontId="3" fillId="2" borderId="13" xfId="1" applyFont="1" applyFill="1" applyBorder="1" applyAlignment="1">
      <alignment horizontal="center" vertical="center" wrapText="1"/>
    </xf>
    <xf numFmtId="0" fontId="3" fillId="2" borderId="70"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3" fillId="2" borderId="72" xfId="1" applyFont="1" applyFill="1" applyBorder="1" applyAlignment="1">
      <alignment horizontal="center" vertical="center" wrapText="1"/>
    </xf>
    <xf numFmtId="0" fontId="3" fillId="2" borderId="22" xfId="1" applyFont="1" applyFill="1" applyBorder="1" applyAlignment="1">
      <alignment horizontal="center" vertical="center" wrapText="1"/>
    </xf>
    <xf numFmtId="0" fontId="3" fillId="3" borderId="12" xfId="1" applyFont="1" applyFill="1" applyBorder="1" applyAlignment="1">
      <alignment horizontal="center" vertical="center" shrinkToFit="1"/>
    </xf>
    <xf numFmtId="0" fontId="3" fillId="3" borderId="13" xfId="1" applyFont="1" applyFill="1" applyBorder="1" applyAlignment="1">
      <alignment horizontal="center" vertical="center" shrinkToFit="1"/>
    </xf>
    <xf numFmtId="0" fontId="3" fillId="3" borderId="0" xfId="1" applyFont="1" applyFill="1" applyAlignment="1">
      <alignment horizontal="center" vertical="center" shrinkToFit="1"/>
    </xf>
    <xf numFmtId="0" fontId="3" fillId="3" borderId="21" xfId="1" applyFont="1" applyFill="1" applyBorder="1" applyAlignment="1">
      <alignment horizontal="center" vertical="center" shrinkToFit="1"/>
    </xf>
    <xf numFmtId="49" fontId="16" fillId="0" borderId="12" xfId="1" applyNumberFormat="1" applyFont="1" applyBorder="1" applyAlignment="1">
      <alignment vertical="center" shrinkToFit="1"/>
    </xf>
    <xf numFmtId="0" fontId="3" fillId="0" borderId="12" xfId="0" applyFont="1" applyBorder="1">
      <alignment vertical="center"/>
    </xf>
    <xf numFmtId="0" fontId="3" fillId="0" borderId="15" xfId="0" applyFont="1" applyBorder="1">
      <alignment vertical="center"/>
    </xf>
    <xf numFmtId="49" fontId="6" fillId="0" borderId="21" xfId="1" applyNumberFormat="1" applyFont="1" applyBorder="1" applyAlignment="1" applyProtection="1">
      <alignment horizontal="left" vertical="center" shrinkToFit="1"/>
      <protection locked="0"/>
    </xf>
    <xf numFmtId="0" fontId="31" fillId="0" borderId="147" xfId="0" applyFont="1" applyBorder="1" applyAlignment="1">
      <alignment horizontal="center" vertical="center"/>
    </xf>
    <xf numFmtId="0" fontId="5" fillId="0" borderId="156" xfId="0" applyFont="1" applyBorder="1" applyAlignment="1">
      <alignment horizontal="center" vertical="center"/>
    </xf>
    <xf numFmtId="38" fontId="31" fillId="0" borderId="147" xfId="5" applyFont="1" applyBorder="1" applyAlignment="1">
      <alignment horizontal="center" vertical="center"/>
    </xf>
    <xf numFmtId="0" fontId="31" fillId="0" borderId="149" xfId="0" applyFont="1" applyBorder="1" applyAlignment="1">
      <alignment horizontal="center" vertical="center"/>
    </xf>
    <xf numFmtId="0" fontId="31" fillId="0" borderId="150" xfId="0" applyFont="1" applyBorder="1" applyAlignment="1">
      <alignment horizontal="center" vertical="center"/>
    </xf>
    <xf numFmtId="0" fontId="31" fillId="0" borderId="151" xfId="0" applyFont="1" applyBorder="1" applyAlignment="1">
      <alignment horizontal="center" vertical="center"/>
    </xf>
    <xf numFmtId="0" fontId="31" fillId="0" borderId="149" xfId="0" applyNumberFormat="1" applyFont="1" applyBorder="1" applyAlignment="1">
      <alignment horizontal="center" vertical="center"/>
    </xf>
    <xf numFmtId="0" fontId="31" fillId="0" borderId="148" xfId="0" applyFont="1" applyBorder="1" applyAlignment="1">
      <alignment horizontal="center" vertical="center"/>
    </xf>
    <xf numFmtId="0" fontId="31" fillId="3" borderId="152" xfId="0" applyFont="1" applyFill="1" applyBorder="1" applyAlignment="1">
      <alignment horizontal="left" vertical="center"/>
    </xf>
    <xf numFmtId="0" fontId="31" fillId="3" borderId="157" xfId="0" applyFont="1" applyFill="1" applyBorder="1" applyAlignment="1">
      <alignment horizontal="left" vertical="center"/>
    </xf>
    <xf numFmtId="0" fontId="31" fillId="3" borderId="158" xfId="0" applyFont="1" applyFill="1" applyBorder="1" applyAlignment="1">
      <alignment horizontal="left" vertical="center"/>
    </xf>
    <xf numFmtId="0" fontId="31" fillId="0" borderId="156" xfId="0" applyFont="1" applyBorder="1" applyAlignment="1">
      <alignment horizontal="center" vertical="center"/>
    </xf>
    <xf numFmtId="38" fontId="31" fillId="0" borderId="156" xfId="5" applyFont="1" applyBorder="1" applyAlignment="1">
      <alignment horizontal="center" vertical="center"/>
    </xf>
    <xf numFmtId="0" fontId="31" fillId="3" borderId="150" xfId="0" applyFont="1" applyFill="1" applyBorder="1" applyAlignment="1">
      <alignment horizontal="center" vertical="center"/>
    </xf>
    <xf numFmtId="0" fontId="31" fillId="3" borderId="149" xfId="0" applyFont="1" applyFill="1" applyBorder="1" applyAlignment="1">
      <alignment horizontal="center" vertical="center"/>
    </xf>
    <xf numFmtId="0" fontId="31" fillId="0" borderId="147" xfId="0" applyFont="1" applyBorder="1" applyAlignment="1">
      <alignment horizontal="center" vertical="center" wrapText="1"/>
    </xf>
    <xf numFmtId="0" fontId="31" fillId="3" borderId="149" xfId="0" applyFont="1" applyFill="1" applyBorder="1" applyAlignment="1">
      <alignment horizontal="left" vertical="center"/>
    </xf>
    <xf numFmtId="0" fontId="31" fillId="3" borderId="150" xfId="0" applyFont="1" applyFill="1" applyBorder="1" applyAlignment="1">
      <alignment horizontal="left" vertical="center"/>
    </xf>
    <xf numFmtId="0" fontId="31" fillId="3" borderId="151" xfId="0" applyFont="1" applyFill="1" applyBorder="1" applyAlignment="1">
      <alignment horizontal="left" vertical="center"/>
    </xf>
    <xf numFmtId="0" fontId="31" fillId="0" borderId="154" xfId="0" applyFont="1" applyBorder="1" applyAlignment="1">
      <alignment horizontal="center" vertical="center" wrapText="1"/>
    </xf>
    <xf numFmtId="0" fontId="31" fillId="9" borderId="147" xfId="0" applyFont="1" applyFill="1" applyBorder="1" applyAlignment="1">
      <alignment horizontal="center" vertical="center"/>
    </xf>
    <xf numFmtId="0" fontId="31" fillId="3" borderId="148" xfId="0" applyFont="1" applyFill="1" applyBorder="1" applyAlignment="1">
      <alignment horizontal="center" vertical="center"/>
    </xf>
    <xf numFmtId="0" fontId="31" fillId="3" borderId="151" xfId="0" applyFont="1" applyFill="1" applyBorder="1" applyAlignment="1">
      <alignment horizontal="center" vertical="center"/>
    </xf>
    <xf numFmtId="0" fontId="31" fillId="3" borderId="147" xfId="0" applyFont="1" applyFill="1" applyBorder="1" applyAlignment="1">
      <alignment horizontal="center" vertical="center"/>
    </xf>
    <xf numFmtId="0" fontId="30" fillId="2" borderId="9" xfId="0" applyFont="1" applyFill="1" applyBorder="1" applyAlignment="1">
      <alignment horizontal="center" vertical="center" shrinkToFit="1"/>
    </xf>
    <xf numFmtId="0" fontId="30" fillId="2" borderId="7" xfId="0" applyFont="1" applyFill="1" applyBorder="1" applyAlignment="1">
      <alignment horizontal="center" vertical="center" shrinkToFit="1"/>
    </xf>
    <xf numFmtId="0" fontId="30" fillId="2" borderId="8" xfId="0" applyFont="1" applyFill="1" applyBorder="1" applyAlignment="1">
      <alignment horizontal="center" vertical="center" shrinkToFit="1"/>
    </xf>
    <xf numFmtId="0" fontId="30" fillId="3" borderId="9" xfId="0" applyFont="1" applyFill="1" applyBorder="1" applyAlignment="1">
      <alignment horizontal="center" vertical="center" wrapText="1" shrinkToFit="1"/>
    </xf>
    <xf numFmtId="0" fontId="30" fillId="3" borderId="7" xfId="0" applyFont="1" applyFill="1" applyBorder="1" applyAlignment="1">
      <alignment horizontal="center" vertical="center" wrapText="1" shrinkToFit="1"/>
    </xf>
    <xf numFmtId="0" fontId="30" fillId="3" borderId="8" xfId="0" applyFont="1" applyFill="1" applyBorder="1" applyAlignment="1">
      <alignment horizontal="center" vertical="center" wrapText="1" shrinkToFit="1"/>
    </xf>
    <xf numFmtId="0" fontId="30" fillId="3" borderId="9" xfId="0" applyFont="1" applyFill="1" applyBorder="1" applyAlignment="1">
      <alignment horizontal="left" vertical="center" shrinkToFit="1"/>
    </xf>
    <xf numFmtId="0" fontId="30" fillId="3" borderId="7" xfId="0" applyFont="1" applyFill="1" applyBorder="1" applyAlignment="1">
      <alignment horizontal="left" vertical="center" shrinkToFit="1"/>
    </xf>
    <xf numFmtId="0" fontId="30" fillId="3" borderId="8" xfId="0" applyFont="1" applyFill="1" applyBorder="1" applyAlignment="1">
      <alignment horizontal="left" vertical="center" shrinkToFit="1"/>
    </xf>
    <xf numFmtId="0" fontId="35" fillId="0" borderId="0" xfId="1" applyNumberFormat="1" applyFont="1" applyFill="1" applyBorder="1" applyAlignment="1">
      <alignment vertical="center" shrinkToFit="1"/>
    </xf>
    <xf numFmtId="177" fontId="31" fillId="0" borderId="9" xfId="0" applyNumberFormat="1" applyFont="1" applyBorder="1" applyAlignment="1">
      <alignment horizontal="left" vertical="center" indent="1" shrinkToFit="1"/>
    </xf>
    <xf numFmtId="177" fontId="31" fillId="0" borderId="7" xfId="0" applyNumberFormat="1" applyFont="1" applyBorder="1" applyAlignment="1">
      <alignment horizontal="left" vertical="center" indent="1" shrinkToFit="1"/>
    </xf>
    <xf numFmtId="177" fontId="31" fillId="0" borderId="8" xfId="0" applyNumberFormat="1" applyFont="1" applyBorder="1" applyAlignment="1">
      <alignment horizontal="left" vertical="center" indent="1" shrinkToFit="1"/>
    </xf>
    <xf numFmtId="0" fontId="30" fillId="3" borderId="9" xfId="0" applyFont="1" applyFill="1" applyBorder="1" applyAlignment="1">
      <alignment horizontal="center" vertical="center" shrinkToFit="1"/>
    </xf>
    <xf numFmtId="0" fontId="30" fillId="3" borderId="8" xfId="0" applyFont="1" applyFill="1" applyBorder="1" applyAlignment="1">
      <alignment horizontal="center" vertical="center" shrinkToFit="1"/>
    </xf>
    <xf numFmtId="49" fontId="31" fillId="0" borderId="9" xfId="0" applyNumberFormat="1" applyFont="1" applyBorder="1" applyAlignment="1">
      <alignment horizontal="left" vertical="center" indent="1" shrinkToFit="1"/>
    </xf>
    <xf numFmtId="49" fontId="31" fillId="0" borderId="7" xfId="0" applyNumberFormat="1" applyFont="1" applyBorder="1" applyAlignment="1">
      <alignment horizontal="left" vertical="center" indent="1" shrinkToFit="1"/>
    </xf>
    <xf numFmtId="49" fontId="31" fillId="0" borderId="8" xfId="0" applyNumberFormat="1" applyFont="1" applyBorder="1" applyAlignment="1">
      <alignment horizontal="left" vertical="center" indent="1" shrinkToFit="1"/>
    </xf>
    <xf numFmtId="0" fontId="30" fillId="3" borderId="120" xfId="0" applyFont="1" applyFill="1" applyBorder="1" applyAlignment="1">
      <alignment horizontal="center" vertical="center" shrinkToFit="1"/>
    </xf>
    <xf numFmtId="0" fontId="30" fillId="3" borderId="121" xfId="0" applyFont="1" applyFill="1" applyBorder="1" applyAlignment="1">
      <alignment horizontal="center" vertical="center" shrinkToFit="1"/>
    </xf>
    <xf numFmtId="0" fontId="30" fillId="3" borderId="122" xfId="0" applyFont="1" applyFill="1" applyBorder="1" applyAlignment="1">
      <alignment horizontal="center" vertical="center" shrinkToFit="1"/>
    </xf>
    <xf numFmtId="0" fontId="38" fillId="0" borderId="7" xfId="0" applyFont="1" applyBorder="1" applyAlignment="1">
      <alignment horizontal="left" vertical="center" indent="1" shrinkToFit="1"/>
    </xf>
    <xf numFmtId="0" fontId="38" fillId="0" borderId="8" xfId="0" applyFont="1" applyBorder="1" applyAlignment="1">
      <alignment horizontal="left" vertical="center" indent="1" shrinkToFit="1"/>
    </xf>
    <xf numFmtId="0" fontId="30" fillId="3" borderId="27" xfId="0" applyFont="1" applyFill="1" applyBorder="1" applyAlignment="1">
      <alignment horizontal="center" vertical="center" wrapText="1" shrinkToFit="1"/>
    </xf>
    <xf numFmtId="0" fontId="30" fillId="3" borderId="24" xfId="0" applyFont="1" applyFill="1" applyBorder="1" applyAlignment="1">
      <alignment horizontal="center" vertical="center" shrinkToFit="1"/>
    </xf>
    <xf numFmtId="0" fontId="30" fillId="3" borderId="25" xfId="0" applyFont="1" applyFill="1" applyBorder="1" applyAlignment="1">
      <alignment horizontal="center" vertical="center" shrinkToFit="1"/>
    </xf>
    <xf numFmtId="0" fontId="31" fillId="0" borderId="9" xfId="0" applyFont="1" applyFill="1" applyBorder="1" applyAlignment="1">
      <alignment horizontal="center" vertical="center" shrinkToFit="1"/>
    </xf>
    <xf numFmtId="0" fontId="31" fillId="0" borderId="7" xfId="0" applyFont="1" applyFill="1" applyBorder="1" applyAlignment="1">
      <alignment horizontal="center" vertical="center" shrinkToFit="1"/>
    </xf>
    <xf numFmtId="0" fontId="31" fillId="0" borderId="8" xfId="0" applyFont="1" applyFill="1" applyBorder="1" applyAlignment="1">
      <alignment horizontal="center" vertical="center" shrinkToFit="1"/>
    </xf>
    <xf numFmtId="0" fontId="31" fillId="0" borderId="7" xfId="0" applyFont="1" applyFill="1" applyBorder="1" applyAlignment="1">
      <alignment vertical="center" shrinkToFit="1"/>
    </xf>
    <xf numFmtId="0" fontId="31" fillId="0" borderId="8" xfId="0" applyFont="1" applyFill="1" applyBorder="1" applyAlignment="1">
      <alignment vertical="center" shrinkToFit="1"/>
    </xf>
    <xf numFmtId="0" fontId="30" fillId="2" borderId="27" xfId="0" applyFont="1" applyFill="1" applyBorder="1" applyAlignment="1">
      <alignment horizontal="center" vertical="center" shrinkToFit="1"/>
    </xf>
    <xf numFmtId="0" fontId="30" fillId="2" borderId="24" xfId="0" applyFont="1" applyFill="1" applyBorder="1" applyAlignment="1">
      <alignment horizontal="center" vertical="center" shrinkToFit="1"/>
    </xf>
    <xf numFmtId="0" fontId="30" fillId="2" borderId="25" xfId="0" applyFont="1" applyFill="1" applyBorder="1" applyAlignment="1">
      <alignment horizontal="center" vertical="center" shrinkToFit="1"/>
    </xf>
    <xf numFmtId="0" fontId="30" fillId="2" borderId="18" xfId="0" applyFont="1" applyFill="1" applyBorder="1" applyAlignment="1">
      <alignment horizontal="center" vertical="center" shrinkToFit="1"/>
    </xf>
    <xf numFmtId="0" fontId="30" fillId="2" borderId="0" xfId="0" applyFont="1" applyFill="1" applyBorder="1" applyAlignment="1">
      <alignment horizontal="center" vertical="center" shrinkToFit="1"/>
    </xf>
    <xf numFmtId="0" fontId="30" fillId="2" borderId="17" xfId="0" applyFont="1" applyFill="1" applyBorder="1" applyAlignment="1">
      <alignment horizontal="center" vertical="center" shrinkToFit="1"/>
    </xf>
    <xf numFmtId="0" fontId="30" fillId="3" borderId="27" xfId="0" applyFont="1" applyFill="1" applyBorder="1" applyAlignment="1">
      <alignment horizontal="center" vertical="center" shrinkToFit="1"/>
    </xf>
    <xf numFmtId="0" fontId="30" fillId="3" borderId="18" xfId="0" applyFont="1" applyFill="1" applyBorder="1" applyAlignment="1">
      <alignment horizontal="center" vertical="center" shrinkToFit="1"/>
    </xf>
    <xf numFmtId="0" fontId="30" fillId="3" borderId="0" xfId="0" applyFont="1" applyFill="1" applyBorder="1" applyAlignment="1">
      <alignment horizontal="center" vertical="center" shrinkToFit="1"/>
    </xf>
    <xf numFmtId="0" fontId="30" fillId="3" borderId="20" xfId="0" applyFont="1" applyFill="1" applyBorder="1" applyAlignment="1">
      <alignment horizontal="center" vertical="center" shrinkToFit="1"/>
    </xf>
    <xf numFmtId="0" fontId="30" fillId="3" borderId="21" xfId="0" applyFont="1" applyFill="1" applyBorder="1" applyAlignment="1">
      <alignment horizontal="center" vertical="center" shrinkToFit="1"/>
    </xf>
    <xf numFmtId="0" fontId="30" fillId="3" borderId="7" xfId="0" applyFont="1" applyFill="1" applyBorder="1" applyAlignment="1">
      <alignment horizontal="center" vertical="center" shrinkToFit="1"/>
    </xf>
    <xf numFmtId="0" fontId="38" fillId="0" borderId="24" xfId="0" applyFont="1" applyBorder="1" applyAlignment="1">
      <alignment horizontal="left" vertical="center" indent="1" shrinkToFit="1"/>
    </xf>
    <xf numFmtId="0" fontId="38" fillId="0" borderId="25" xfId="0" applyFont="1" applyBorder="1" applyAlignment="1">
      <alignment horizontal="left" vertical="center" indent="1" shrinkToFit="1"/>
    </xf>
    <xf numFmtId="0" fontId="30" fillId="0" borderId="24" xfId="0" applyFont="1" applyFill="1" applyBorder="1" applyAlignment="1">
      <alignment vertical="center" wrapText="1"/>
    </xf>
    <xf numFmtId="0" fontId="30" fillId="0" borderId="24" xfId="0" applyFont="1" applyFill="1" applyBorder="1" applyAlignment="1">
      <alignment vertical="center"/>
    </xf>
    <xf numFmtId="0" fontId="30" fillId="0" borderId="25" xfId="0" applyFont="1" applyFill="1" applyBorder="1" applyAlignment="1">
      <alignment vertical="center"/>
    </xf>
    <xf numFmtId="0" fontId="37" fillId="2" borderId="27" xfId="0" applyFont="1" applyFill="1" applyBorder="1" applyAlignment="1">
      <alignment horizontal="center" vertical="center" shrinkToFit="1"/>
    </xf>
    <xf numFmtId="0" fontId="37" fillId="2" borderId="24" xfId="0" applyFont="1" applyFill="1" applyBorder="1" applyAlignment="1">
      <alignment horizontal="center" vertical="center" shrinkToFit="1"/>
    </xf>
    <xf numFmtId="0" fontId="37" fillId="2" borderId="25" xfId="0" applyFont="1" applyFill="1" applyBorder="1" applyAlignment="1">
      <alignment horizontal="center" vertical="center" shrinkToFit="1"/>
    </xf>
    <xf numFmtId="0" fontId="37" fillId="2" borderId="20" xfId="0" applyFont="1" applyFill="1" applyBorder="1" applyAlignment="1">
      <alignment horizontal="center" vertical="center" shrinkToFit="1"/>
    </xf>
    <xf numFmtId="0" fontId="37" fillId="2" borderId="21" xfId="0" applyFont="1" applyFill="1" applyBorder="1" applyAlignment="1">
      <alignment horizontal="center" vertical="center" shrinkToFit="1"/>
    </xf>
    <xf numFmtId="0" fontId="37" fillId="2" borderId="22" xfId="0" applyFont="1" applyFill="1" applyBorder="1" applyAlignment="1">
      <alignment horizontal="center" vertical="center" shrinkToFit="1"/>
    </xf>
    <xf numFmtId="0" fontId="31" fillId="0" borderId="115" xfId="0" applyFont="1" applyFill="1" applyBorder="1" applyAlignment="1">
      <alignment horizontal="left" vertical="center" indent="1"/>
    </xf>
    <xf numFmtId="0" fontId="37" fillId="0" borderId="115" xfId="0" applyFont="1" applyFill="1" applyBorder="1" applyAlignment="1">
      <alignment horizontal="left" vertical="center" wrapText="1" indent="1"/>
    </xf>
    <xf numFmtId="0" fontId="37" fillId="0" borderId="115" xfId="0" applyFont="1" applyFill="1" applyBorder="1" applyAlignment="1">
      <alignment horizontal="left" vertical="center" indent="1"/>
    </xf>
    <xf numFmtId="0" fontId="37" fillId="2" borderId="18" xfId="0" applyFont="1" applyFill="1" applyBorder="1" applyAlignment="1">
      <alignment horizontal="center" vertical="center" shrinkToFit="1"/>
    </xf>
    <xf numFmtId="0" fontId="37" fillId="2" borderId="0" xfId="0" applyFont="1" applyFill="1" applyBorder="1" applyAlignment="1">
      <alignment horizontal="center" vertical="center" shrinkToFit="1"/>
    </xf>
    <xf numFmtId="0" fontId="37" fillId="2" borderId="17" xfId="0" applyFont="1" applyFill="1" applyBorder="1" applyAlignment="1">
      <alignment horizontal="center" vertical="center" shrinkToFit="1"/>
    </xf>
    <xf numFmtId="0" fontId="31" fillId="0" borderId="9" xfId="0" applyFont="1" applyFill="1" applyBorder="1" applyAlignment="1">
      <alignment horizontal="left" vertical="center" wrapText="1" indent="1" shrinkToFit="1"/>
    </xf>
    <xf numFmtId="0" fontId="31" fillId="0" borderId="7" xfId="0" applyFont="1" applyFill="1" applyBorder="1" applyAlignment="1">
      <alignment horizontal="left" vertical="center" wrapText="1" indent="1" shrinkToFit="1"/>
    </xf>
    <xf numFmtId="0" fontId="31" fillId="0" borderId="8" xfId="0" applyFont="1" applyFill="1" applyBorder="1" applyAlignment="1">
      <alignment horizontal="left" vertical="center" wrapText="1" indent="1" shrinkToFit="1"/>
    </xf>
    <xf numFmtId="0" fontId="30" fillId="3" borderId="115" xfId="0" applyFont="1" applyFill="1" applyBorder="1" applyAlignment="1">
      <alignment horizontal="center" vertical="center" shrinkToFit="1"/>
    </xf>
    <xf numFmtId="0" fontId="31" fillId="0" borderId="27" xfId="0" applyFont="1" applyFill="1" applyBorder="1" applyAlignment="1">
      <alignment horizontal="center" vertical="center"/>
    </xf>
    <xf numFmtId="0" fontId="31" fillId="0" borderId="24" xfId="0" applyFont="1" applyFill="1" applyBorder="1" applyAlignment="1">
      <alignment horizontal="center" vertical="center"/>
    </xf>
    <xf numFmtId="0" fontId="30" fillId="0" borderId="12" xfId="0" applyNumberFormat="1" applyFont="1" applyBorder="1" applyAlignment="1">
      <alignment vertical="center" shrinkToFit="1"/>
    </xf>
    <xf numFmtId="0" fontId="1" fillId="0" borderId="12" xfId="0" applyFont="1" applyBorder="1" applyAlignment="1">
      <alignment vertical="center" shrinkToFit="1"/>
    </xf>
    <xf numFmtId="0" fontId="37" fillId="2" borderId="93" xfId="0" applyNumberFormat="1" applyFont="1" applyFill="1" applyBorder="1" applyAlignment="1">
      <alignment horizontal="center" vertical="center"/>
    </xf>
    <xf numFmtId="0" fontId="37" fillId="2" borderId="12" xfId="0" applyNumberFormat="1" applyFont="1" applyFill="1" applyBorder="1" applyAlignment="1">
      <alignment horizontal="center" vertical="center"/>
    </xf>
    <xf numFmtId="0" fontId="37" fillId="2" borderId="13" xfId="0" applyNumberFormat="1" applyFont="1" applyFill="1" applyBorder="1" applyAlignment="1">
      <alignment horizontal="center" vertical="center"/>
    </xf>
    <xf numFmtId="0" fontId="37" fillId="2" borderId="94" xfId="0" applyNumberFormat="1" applyFont="1" applyFill="1" applyBorder="1" applyAlignment="1">
      <alignment horizontal="center" vertical="center"/>
    </xf>
    <xf numFmtId="0" fontId="37" fillId="2" borderId="31" xfId="0" applyNumberFormat="1" applyFont="1" applyFill="1" applyBorder="1" applyAlignment="1">
      <alignment horizontal="center" vertical="center"/>
    </xf>
    <xf numFmtId="0" fontId="37" fillId="2" borderId="32" xfId="0" applyNumberFormat="1" applyFont="1" applyFill="1" applyBorder="1" applyAlignment="1">
      <alignment horizontal="center" vertical="center"/>
    </xf>
    <xf numFmtId="0" fontId="38" fillId="0" borderId="12" xfId="0" applyNumberFormat="1" applyFont="1" applyBorder="1" applyAlignment="1">
      <alignment horizontal="left" vertical="center" indent="1" shrinkToFit="1"/>
    </xf>
    <xf numFmtId="0" fontId="38" fillId="0" borderId="15" xfId="0" applyNumberFormat="1" applyFont="1" applyBorder="1" applyAlignment="1">
      <alignment horizontal="left" vertical="center" indent="1" shrinkToFit="1"/>
    </xf>
    <xf numFmtId="0" fontId="38" fillId="0" borderId="31" xfId="0" applyNumberFormat="1" applyFont="1" applyBorder="1" applyAlignment="1">
      <alignment horizontal="left" vertical="center" indent="1" shrinkToFit="1"/>
    </xf>
    <xf numFmtId="0" fontId="38" fillId="0" borderId="36" xfId="0" applyNumberFormat="1" applyFont="1" applyBorder="1" applyAlignment="1">
      <alignment horizontal="left" vertical="center" indent="1" shrinkToFit="1"/>
    </xf>
    <xf numFmtId="0" fontId="30" fillId="3" borderId="9" xfId="0" applyNumberFormat="1" applyFont="1" applyFill="1" applyBorder="1" applyAlignment="1">
      <alignment horizontal="center" vertical="center" wrapText="1" shrinkToFit="1"/>
    </xf>
    <xf numFmtId="0" fontId="30" fillId="3" borderId="7" xfId="0" applyNumberFormat="1" applyFont="1" applyFill="1" applyBorder="1" applyAlignment="1">
      <alignment horizontal="center" vertical="center" shrinkToFit="1"/>
    </xf>
    <xf numFmtId="0" fontId="30" fillId="3" borderId="8" xfId="0" applyNumberFormat="1" applyFont="1" applyFill="1" applyBorder="1" applyAlignment="1">
      <alignment horizontal="center" vertical="center" shrinkToFit="1"/>
    </xf>
    <xf numFmtId="0" fontId="31" fillId="0" borderId="9" xfId="0" applyNumberFormat="1" applyFont="1" applyBorder="1" applyAlignment="1">
      <alignment horizontal="right" vertical="center" shrinkToFit="1"/>
    </xf>
    <xf numFmtId="0" fontId="31" fillId="0" borderId="7" xfId="0" applyNumberFormat="1" applyFont="1" applyBorder="1" applyAlignment="1">
      <alignment horizontal="right" vertical="center" shrinkToFit="1"/>
    </xf>
    <xf numFmtId="0" fontId="38" fillId="0" borderId="7" xfId="0" applyNumberFormat="1" applyFont="1" applyBorder="1" applyAlignment="1">
      <alignment horizontal="center" vertical="center" shrinkToFit="1"/>
    </xf>
    <xf numFmtId="0" fontId="30" fillId="0" borderId="27" xfId="0" applyNumberFormat="1" applyFont="1" applyBorder="1" applyAlignment="1">
      <alignment vertical="center" wrapText="1" shrinkToFit="1"/>
    </xf>
    <xf numFmtId="0" fontId="30" fillId="0" borderId="24" xfId="0" applyNumberFormat="1" applyFont="1" applyBorder="1" applyAlignment="1">
      <alignment vertical="center" wrapText="1" shrinkToFit="1"/>
    </xf>
    <xf numFmtId="0" fontId="30" fillId="0" borderId="25" xfId="0" applyNumberFormat="1" applyFont="1" applyBorder="1" applyAlignment="1">
      <alignment vertical="center" wrapText="1" shrinkToFit="1"/>
    </xf>
    <xf numFmtId="0" fontId="30" fillId="0" borderId="18" xfId="0" applyNumberFormat="1" applyFont="1" applyBorder="1" applyAlignment="1">
      <alignment vertical="center" wrapText="1" shrinkToFit="1"/>
    </xf>
    <xf numFmtId="0" fontId="30" fillId="0" borderId="0" xfId="0" applyNumberFormat="1" applyFont="1" applyBorder="1" applyAlignment="1">
      <alignment vertical="center" wrapText="1" shrinkToFit="1"/>
    </xf>
    <xf numFmtId="0" fontId="30" fillId="0" borderId="17" xfId="0" applyNumberFormat="1" applyFont="1" applyBorder="1" applyAlignment="1">
      <alignment vertical="center" wrapText="1" shrinkToFit="1"/>
    </xf>
    <xf numFmtId="0" fontId="30" fillId="0" borderId="20" xfId="0" applyNumberFormat="1" applyFont="1" applyBorder="1" applyAlignment="1">
      <alignment vertical="center" wrapText="1" shrinkToFit="1"/>
    </xf>
    <xf numFmtId="0" fontId="30" fillId="0" borderId="21" xfId="0" applyNumberFormat="1" applyFont="1" applyBorder="1" applyAlignment="1">
      <alignment vertical="center" wrapText="1" shrinkToFit="1"/>
    </xf>
    <xf numFmtId="0" fontId="30" fillId="0" borderId="22" xfId="0" applyNumberFormat="1" applyFont="1" applyBorder="1" applyAlignment="1">
      <alignment vertical="center" wrapText="1" shrinkToFit="1"/>
    </xf>
    <xf numFmtId="0" fontId="30" fillId="3" borderId="9" xfId="0" applyNumberFormat="1" applyFont="1" applyFill="1" applyBorder="1" applyAlignment="1">
      <alignment horizontal="center" vertical="center" shrinkToFit="1"/>
    </xf>
    <xf numFmtId="0" fontId="37" fillId="2" borderId="27" xfId="0" applyNumberFormat="1" applyFont="1" applyFill="1" applyBorder="1" applyAlignment="1">
      <alignment horizontal="center" vertical="center" shrinkToFit="1"/>
    </xf>
    <xf numFmtId="0" fontId="37" fillId="2" borderId="24" xfId="0" applyNumberFormat="1" applyFont="1" applyFill="1" applyBorder="1" applyAlignment="1">
      <alignment horizontal="center" vertical="center" shrinkToFit="1"/>
    </xf>
    <xf numFmtId="0" fontId="37" fillId="2" borderId="25" xfId="0" applyNumberFormat="1" applyFont="1" applyFill="1" applyBorder="1" applyAlignment="1">
      <alignment horizontal="center" vertical="center" shrinkToFit="1"/>
    </xf>
    <xf numFmtId="0" fontId="37" fillId="2" borderId="18" xfId="0" applyNumberFormat="1" applyFont="1" applyFill="1" applyBorder="1" applyAlignment="1">
      <alignment horizontal="center" vertical="center" shrinkToFit="1"/>
    </xf>
    <xf numFmtId="0" fontId="37" fillId="2" borderId="0" xfId="0" applyNumberFormat="1" applyFont="1" applyFill="1" applyBorder="1" applyAlignment="1">
      <alignment horizontal="center" vertical="center" shrinkToFit="1"/>
    </xf>
    <xf numFmtId="0" fontId="37" fillId="2" borderId="17" xfId="0" applyNumberFormat="1" applyFont="1" applyFill="1" applyBorder="1" applyAlignment="1">
      <alignment horizontal="center" vertical="center" shrinkToFit="1"/>
    </xf>
    <xf numFmtId="0" fontId="37" fillId="2" borderId="20" xfId="0" applyNumberFormat="1" applyFont="1" applyFill="1" applyBorder="1" applyAlignment="1">
      <alignment horizontal="center" vertical="center" shrinkToFit="1"/>
    </xf>
    <xf numFmtId="0" fontId="37" fillId="2" borderId="21" xfId="0" applyNumberFormat="1" applyFont="1" applyFill="1" applyBorder="1" applyAlignment="1">
      <alignment horizontal="center" vertical="center" shrinkToFit="1"/>
    </xf>
    <xf numFmtId="0" fontId="37" fillId="2" borderId="22" xfId="0" applyNumberFormat="1" applyFont="1" applyFill="1" applyBorder="1" applyAlignment="1">
      <alignment horizontal="center" vertical="center" shrinkToFit="1"/>
    </xf>
    <xf numFmtId="0" fontId="31" fillId="0" borderId="9" xfId="0" applyNumberFormat="1" applyFont="1" applyFill="1" applyBorder="1" applyAlignment="1">
      <alignment horizontal="center" vertical="center" shrinkToFit="1"/>
    </xf>
    <xf numFmtId="0" fontId="31" fillId="0" borderId="7" xfId="0" applyNumberFormat="1" applyFont="1" applyFill="1" applyBorder="1" applyAlignment="1">
      <alignment horizontal="center" vertical="center" shrinkToFit="1"/>
    </xf>
    <xf numFmtId="0" fontId="31" fillId="0" borderId="8" xfId="0" applyNumberFormat="1" applyFont="1" applyFill="1" applyBorder="1" applyAlignment="1">
      <alignment horizontal="center" vertical="center" shrinkToFit="1"/>
    </xf>
    <xf numFmtId="0" fontId="38" fillId="0" borderId="115" xfId="0" applyNumberFormat="1" applyFont="1" applyBorder="1" applyAlignment="1">
      <alignment horizontal="center" vertical="center"/>
    </xf>
    <xf numFmtId="0" fontId="31" fillId="0" borderId="33" xfId="0" applyNumberFormat="1" applyFont="1" applyFill="1" applyBorder="1" applyAlignment="1">
      <alignment horizontal="center" vertical="center" shrinkToFit="1"/>
    </xf>
    <xf numFmtId="0" fontId="31" fillId="0" borderId="35" xfId="0" applyNumberFormat="1" applyFont="1" applyFill="1" applyBorder="1" applyAlignment="1">
      <alignment horizontal="center" vertical="center" shrinkToFit="1"/>
    </xf>
    <xf numFmtId="0" fontId="31" fillId="0" borderId="34" xfId="0" applyNumberFormat="1" applyFont="1" applyFill="1" applyBorder="1" applyAlignment="1">
      <alignment horizontal="center" vertical="center" shrinkToFit="1"/>
    </xf>
    <xf numFmtId="0" fontId="38" fillId="0" borderId="106" xfId="0" applyNumberFormat="1" applyFont="1" applyBorder="1" applyAlignment="1">
      <alignment horizontal="center" vertical="center"/>
    </xf>
    <xf numFmtId="0" fontId="35" fillId="4" borderId="115" xfId="0" applyNumberFormat="1" applyFont="1" applyFill="1" applyBorder="1" applyAlignment="1">
      <alignment horizontal="center" vertical="center"/>
    </xf>
    <xf numFmtId="0" fontId="35" fillId="4" borderId="106" xfId="0" applyNumberFormat="1" applyFont="1" applyFill="1" applyBorder="1" applyAlignment="1">
      <alignment horizontal="center" vertical="center"/>
    </xf>
    <xf numFmtId="0" fontId="37" fillId="3" borderId="115" xfId="0" applyNumberFormat="1" applyFont="1" applyFill="1" applyBorder="1" applyAlignment="1">
      <alignment horizontal="center" vertical="center"/>
    </xf>
    <xf numFmtId="0" fontId="37" fillId="4" borderId="115" xfId="0" applyNumberFormat="1" applyFont="1" applyFill="1" applyBorder="1" applyAlignment="1">
      <alignment horizontal="center" vertical="center"/>
    </xf>
    <xf numFmtId="0" fontId="32" fillId="0" borderId="33" xfId="0" applyNumberFormat="1" applyFont="1" applyFill="1" applyBorder="1" applyAlignment="1">
      <alignment horizontal="center" vertical="center" shrinkToFit="1"/>
    </xf>
    <xf numFmtId="0" fontId="32" fillId="0" borderId="35" xfId="0" applyNumberFormat="1" applyFont="1" applyFill="1" applyBorder="1" applyAlignment="1">
      <alignment horizontal="center" vertical="center" shrinkToFit="1"/>
    </xf>
    <xf numFmtId="0" fontId="32" fillId="0" borderId="34" xfId="0" applyNumberFormat="1" applyFont="1" applyFill="1" applyBorder="1" applyAlignment="1">
      <alignment horizontal="center" vertical="center" shrinkToFit="1"/>
    </xf>
    <xf numFmtId="0" fontId="37" fillId="3" borderId="9" xfId="0" applyNumberFormat="1" applyFont="1" applyFill="1" applyBorder="1" applyAlignment="1">
      <alignment horizontal="center" vertical="center"/>
    </xf>
    <xf numFmtId="0" fontId="37" fillId="3" borderId="7" xfId="0" applyNumberFormat="1" applyFont="1" applyFill="1" applyBorder="1" applyAlignment="1">
      <alignment horizontal="center" vertical="center"/>
    </xf>
    <xf numFmtId="0" fontId="37" fillId="3" borderId="8" xfId="0" applyNumberFormat="1" applyFont="1" applyFill="1" applyBorder="1" applyAlignment="1">
      <alignment horizontal="center" vertical="center"/>
    </xf>
    <xf numFmtId="0" fontId="35" fillId="0" borderId="7" xfId="0" applyNumberFormat="1" applyFont="1" applyFill="1" applyBorder="1" applyAlignment="1">
      <alignment horizontal="left" vertical="center" wrapText="1"/>
    </xf>
    <xf numFmtId="0" fontId="35" fillId="0" borderId="7" xfId="0" applyNumberFormat="1" applyFont="1" applyFill="1" applyBorder="1" applyAlignment="1">
      <alignment horizontal="left" vertical="center"/>
    </xf>
    <xf numFmtId="0" fontId="35" fillId="0" borderId="29" xfId="0" applyNumberFormat="1" applyFont="1" applyFill="1" applyBorder="1" applyAlignment="1">
      <alignment horizontal="left" vertical="center"/>
    </xf>
    <xf numFmtId="0" fontId="32" fillId="0" borderId="9" xfId="0" applyNumberFormat="1" applyFont="1" applyFill="1" applyBorder="1" applyAlignment="1">
      <alignment horizontal="center" vertical="center" shrinkToFit="1"/>
    </xf>
    <xf numFmtId="0" fontId="32" fillId="0" borderId="7" xfId="0" applyNumberFormat="1" applyFont="1" applyFill="1" applyBorder="1" applyAlignment="1">
      <alignment horizontal="center" vertical="center" shrinkToFit="1"/>
    </xf>
    <xf numFmtId="0" fontId="32" fillId="0" borderId="8" xfId="0" applyNumberFormat="1" applyFont="1" applyFill="1" applyBorder="1" applyAlignment="1">
      <alignment horizontal="center" vertical="center" shrinkToFit="1"/>
    </xf>
    <xf numFmtId="0" fontId="35" fillId="4" borderId="18" xfId="0" applyNumberFormat="1" applyFont="1" applyFill="1" applyBorder="1" applyAlignment="1">
      <alignment vertical="top" wrapText="1"/>
    </xf>
    <xf numFmtId="0" fontId="35" fillId="4" borderId="0" xfId="0" applyNumberFormat="1" applyFont="1" applyFill="1" applyBorder="1" applyAlignment="1">
      <alignment vertical="top"/>
    </xf>
    <xf numFmtId="0" fontId="35" fillId="4" borderId="19" xfId="0" applyNumberFormat="1" applyFont="1" applyFill="1" applyBorder="1" applyAlignment="1">
      <alignment vertical="top"/>
    </xf>
    <xf numFmtId="0" fontId="35" fillId="4" borderId="18" xfId="0" applyNumberFormat="1" applyFont="1" applyFill="1" applyBorder="1" applyAlignment="1">
      <alignment vertical="top"/>
    </xf>
    <xf numFmtId="0" fontId="35" fillId="4" borderId="89" xfId="0" applyNumberFormat="1" applyFont="1" applyFill="1" applyBorder="1" applyAlignment="1">
      <alignment vertical="top"/>
    </xf>
    <xf numFmtId="0" fontId="35" fillId="4" borderId="31" xfId="0" applyNumberFormat="1" applyFont="1" applyFill="1" applyBorder="1" applyAlignment="1">
      <alignment vertical="top"/>
    </xf>
    <xf numFmtId="0" fontId="35" fillId="4" borderId="36" xfId="0" applyNumberFormat="1" applyFont="1" applyFill="1" applyBorder="1" applyAlignment="1">
      <alignment vertical="top"/>
    </xf>
    <xf numFmtId="0" fontId="37" fillId="3" borderId="27" xfId="0" applyNumberFormat="1" applyFont="1" applyFill="1" applyBorder="1" applyAlignment="1">
      <alignment horizontal="center" vertical="center"/>
    </xf>
    <xf numFmtId="0" fontId="37" fillId="3" borderId="24" xfId="0" applyNumberFormat="1" applyFont="1" applyFill="1" applyBorder="1" applyAlignment="1">
      <alignment horizontal="center" vertical="center"/>
    </xf>
    <xf numFmtId="0" fontId="37" fillId="3" borderId="25" xfId="0" applyNumberFormat="1" applyFont="1" applyFill="1" applyBorder="1" applyAlignment="1">
      <alignment horizontal="center" vertical="center"/>
    </xf>
    <xf numFmtId="0" fontId="37" fillId="3" borderId="20" xfId="0" applyNumberFormat="1" applyFont="1" applyFill="1" applyBorder="1" applyAlignment="1">
      <alignment horizontal="center" vertical="center"/>
    </xf>
    <xf numFmtId="0" fontId="37" fillId="3" borderId="21" xfId="0" applyNumberFormat="1" applyFont="1" applyFill="1" applyBorder="1" applyAlignment="1">
      <alignment horizontal="center" vertical="center"/>
    </xf>
    <xf numFmtId="0" fontId="37" fillId="3" borderId="22" xfId="0" applyNumberFormat="1" applyFont="1" applyFill="1" applyBorder="1" applyAlignment="1">
      <alignment horizontal="center" vertical="center"/>
    </xf>
    <xf numFmtId="0" fontId="30" fillId="4" borderId="27" xfId="0" applyNumberFormat="1" applyFont="1" applyFill="1" applyBorder="1" applyAlignment="1">
      <alignment horizontal="left" vertical="center"/>
    </xf>
    <xf numFmtId="0" fontId="30" fillId="4" borderId="24" xfId="0" applyNumberFormat="1" applyFont="1" applyFill="1" applyBorder="1" applyAlignment="1">
      <alignment horizontal="left" vertical="center"/>
    </xf>
    <xf numFmtId="0" fontId="30" fillId="4" borderId="28" xfId="0" applyNumberFormat="1" applyFont="1" applyFill="1" applyBorder="1" applyAlignment="1">
      <alignment horizontal="left" vertical="center"/>
    </xf>
    <xf numFmtId="0" fontId="30" fillId="4" borderId="20" xfId="0" applyNumberFormat="1" applyFont="1" applyFill="1" applyBorder="1" applyAlignment="1">
      <alignment horizontal="left" vertical="center"/>
    </xf>
    <xf numFmtId="0" fontId="30" fillId="4" borderId="21" xfId="0" applyNumberFormat="1" applyFont="1" applyFill="1" applyBorder="1" applyAlignment="1">
      <alignment horizontal="left" vertical="center"/>
    </xf>
    <xf numFmtId="0" fontId="30" fillId="4" borderId="23" xfId="0" applyNumberFormat="1" applyFont="1" applyFill="1" applyBorder="1" applyAlignment="1">
      <alignment horizontal="left" vertical="center"/>
    </xf>
    <xf numFmtId="0" fontId="37" fillId="3" borderId="119" xfId="0" applyNumberFormat="1" applyFont="1" applyFill="1" applyBorder="1" applyAlignment="1">
      <alignment horizontal="center" vertical="center" shrinkToFit="1"/>
    </xf>
    <xf numFmtId="0" fontId="37" fillId="3" borderId="111" xfId="0" applyNumberFormat="1" applyFont="1" applyFill="1" applyBorder="1" applyAlignment="1">
      <alignment horizontal="center" vertical="center" shrinkToFit="1"/>
    </xf>
    <xf numFmtId="0" fontId="37" fillId="3" borderId="20" xfId="0" applyNumberFormat="1" applyFont="1" applyFill="1" applyBorder="1" applyAlignment="1">
      <alignment horizontal="center" vertical="center" shrinkToFit="1"/>
    </xf>
    <xf numFmtId="0" fontId="37" fillId="3" borderId="21" xfId="0" applyNumberFormat="1" applyFont="1" applyFill="1" applyBorder="1" applyAlignment="1">
      <alignment horizontal="center" vertical="center" shrinkToFit="1"/>
    </xf>
    <xf numFmtId="0" fontId="37" fillId="3" borderId="22" xfId="0" applyNumberFormat="1" applyFont="1" applyFill="1" applyBorder="1" applyAlignment="1">
      <alignment horizontal="center" vertical="center" shrinkToFit="1"/>
    </xf>
    <xf numFmtId="0" fontId="37" fillId="3" borderId="9" xfId="0" applyNumberFormat="1" applyFont="1" applyFill="1" applyBorder="1" applyAlignment="1">
      <alignment horizontal="center" vertical="center" shrinkToFit="1"/>
    </xf>
    <xf numFmtId="0" fontId="37" fillId="3" borderId="7" xfId="0" applyNumberFormat="1" applyFont="1" applyFill="1" applyBorder="1" applyAlignment="1">
      <alignment horizontal="center" vertical="center" shrinkToFit="1"/>
    </xf>
    <xf numFmtId="0" fontId="37" fillId="3" borderId="8" xfId="0" applyNumberFormat="1" applyFont="1" applyFill="1" applyBorder="1" applyAlignment="1">
      <alignment horizontal="center" vertical="center" shrinkToFit="1"/>
    </xf>
    <xf numFmtId="0" fontId="37" fillId="3" borderId="18" xfId="0" applyNumberFormat="1" applyFont="1" applyFill="1" applyBorder="1" applyAlignment="1">
      <alignment horizontal="center" vertical="center" shrinkToFit="1"/>
    </xf>
    <xf numFmtId="0" fontId="37" fillId="3" borderId="0" xfId="0" applyNumberFormat="1" applyFont="1" applyFill="1" applyBorder="1" applyAlignment="1">
      <alignment horizontal="center" vertical="center" shrinkToFit="1"/>
    </xf>
    <xf numFmtId="0" fontId="37" fillId="3" borderId="17" xfId="0" applyNumberFormat="1" applyFont="1" applyFill="1" applyBorder="1" applyAlignment="1">
      <alignment horizontal="center" vertical="center" shrinkToFit="1"/>
    </xf>
    <xf numFmtId="0" fontId="31" fillId="4" borderId="27" xfId="0" applyNumberFormat="1" applyFont="1" applyFill="1" applyBorder="1" applyAlignment="1">
      <alignment horizontal="center" vertical="center"/>
    </xf>
    <xf numFmtId="0" fontId="31" fillId="4" borderId="24" xfId="0" applyNumberFormat="1" applyFont="1" applyFill="1" applyBorder="1" applyAlignment="1">
      <alignment horizontal="center" vertical="center"/>
    </xf>
    <xf numFmtId="0" fontId="31" fillId="4" borderId="28" xfId="0" applyNumberFormat="1" applyFont="1" applyFill="1" applyBorder="1" applyAlignment="1">
      <alignment horizontal="center" vertical="center"/>
    </xf>
    <xf numFmtId="0" fontId="31" fillId="4" borderId="18" xfId="0" applyNumberFormat="1" applyFont="1" applyFill="1" applyBorder="1" applyAlignment="1">
      <alignment horizontal="center" vertical="center"/>
    </xf>
    <xf numFmtId="0" fontId="31" fillId="4" borderId="0" xfId="0" applyNumberFormat="1" applyFont="1" applyFill="1" applyBorder="1" applyAlignment="1">
      <alignment horizontal="center" vertical="center"/>
    </xf>
    <xf numFmtId="0" fontId="31" fillId="4" borderId="19" xfId="0" applyNumberFormat="1" applyFont="1" applyFill="1" applyBorder="1" applyAlignment="1">
      <alignment horizontal="center" vertical="center"/>
    </xf>
    <xf numFmtId="0" fontId="31" fillId="0" borderId="115" xfId="0" applyNumberFormat="1" applyFont="1" applyFill="1" applyBorder="1" applyAlignment="1">
      <alignment horizontal="left" vertical="center" indent="1" shrinkToFit="1"/>
    </xf>
    <xf numFmtId="0" fontId="38" fillId="0" borderId="115" xfId="0" applyNumberFormat="1" applyFont="1" applyFill="1" applyBorder="1" applyAlignment="1">
      <alignment horizontal="center" vertical="center" shrinkToFit="1"/>
    </xf>
    <xf numFmtId="0" fontId="31" fillId="0" borderId="106" xfId="0" applyNumberFormat="1" applyFont="1" applyFill="1" applyBorder="1" applyAlignment="1">
      <alignment horizontal="left" vertical="center" indent="1" shrinkToFit="1"/>
    </xf>
    <xf numFmtId="0" fontId="38" fillId="0" borderId="106" xfId="0" applyNumberFormat="1" applyFont="1" applyFill="1" applyBorder="1" applyAlignment="1">
      <alignment horizontal="center" vertical="center" shrinkToFit="1"/>
    </xf>
    <xf numFmtId="0" fontId="37" fillId="3" borderId="115" xfId="0" applyNumberFormat="1" applyFont="1" applyFill="1" applyBorder="1" applyAlignment="1">
      <alignment horizontal="center" vertical="center" shrinkToFit="1"/>
    </xf>
    <xf numFmtId="0" fontId="31" fillId="3" borderId="115" xfId="0" applyNumberFormat="1" applyFont="1" applyFill="1" applyBorder="1" applyAlignment="1">
      <alignment horizontal="center" vertical="center" wrapText="1"/>
    </xf>
    <xf numFmtId="0" fontId="31" fillId="3" borderId="115" xfId="0" applyNumberFormat="1" applyFont="1" applyFill="1" applyBorder="1" applyAlignment="1">
      <alignment horizontal="center" vertical="center"/>
    </xf>
    <xf numFmtId="0" fontId="31" fillId="3" borderId="106" xfId="0" applyNumberFormat="1" applyFont="1" applyFill="1" applyBorder="1" applyAlignment="1">
      <alignment horizontal="center" vertical="center"/>
    </xf>
    <xf numFmtId="49" fontId="32" fillId="0" borderId="118" xfId="0" applyNumberFormat="1" applyFont="1" applyFill="1" applyBorder="1" applyAlignment="1">
      <alignment horizontal="left" vertical="center" indent="1" shrinkToFit="1"/>
    </xf>
    <xf numFmtId="49" fontId="32" fillId="0" borderId="115" xfId="0" applyNumberFormat="1" applyFont="1" applyFill="1" applyBorder="1" applyAlignment="1">
      <alignment horizontal="left" vertical="center" indent="1" shrinkToFit="1"/>
    </xf>
    <xf numFmtId="49" fontId="32" fillId="0" borderId="6" xfId="0" applyNumberFormat="1" applyFont="1" applyFill="1" applyBorder="1" applyAlignment="1">
      <alignment horizontal="left" vertical="center" indent="1" shrinkToFit="1"/>
    </xf>
    <xf numFmtId="0" fontId="37" fillId="0" borderId="101" xfId="0" applyNumberFormat="1" applyFont="1" applyFill="1" applyBorder="1" applyAlignment="1">
      <alignment vertical="center" shrinkToFit="1"/>
    </xf>
    <xf numFmtId="0" fontId="37" fillId="0" borderId="7" xfId="0" applyNumberFormat="1" applyFont="1" applyFill="1" applyBorder="1" applyAlignment="1">
      <alignment vertical="center" shrinkToFit="1"/>
    </xf>
    <xf numFmtId="0" fontId="37" fillId="0" borderId="29" xfId="0" applyNumberFormat="1" applyFont="1" applyFill="1" applyBorder="1" applyAlignment="1">
      <alignment vertical="center" shrinkToFit="1"/>
    </xf>
    <xf numFmtId="0" fontId="31" fillId="3" borderId="115" xfId="0" applyFont="1" applyFill="1" applyBorder="1" applyAlignment="1">
      <alignment horizontal="center" vertical="center"/>
    </xf>
    <xf numFmtId="0" fontId="32" fillId="0" borderId="9" xfId="0" applyFont="1" applyFill="1" applyBorder="1" applyAlignment="1">
      <alignment horizontal="center" vertical="center"/>
    </xf>
    <xf numFmtId="0" fontId="32" fillId="0" borderId="7" xfId="0" applyFont="1" applyFill="1" applyBorder="1" applyAlignment="1">
      <alignment horizontal="center" vertical="center"/>
    </xf>
    <xf numFmtId="0" fontId="32" fillId="0" borderId="8" xfId="0" applyFont="1" applyFill="1" applyBorder="1" applyAlignment="1">
      <alignment horizontal="center" vertical="center"/>
    </xf>
    <xf numFmtId="0" fontId="30" fillId="4" borderId="9" xfId="0" applyFont="1" applyFill="1" applyBorder="1" applyAlignment="1">
      <alignment vertical="center"/>
    </xf>
    <xf numFmtId="0" fontId="30" fillId="4" borderId="7" xfId="0" applyFont="1" applyFill="1" applyBorder="1" applyAlignment="1">
      <alignment vertical="center"/>
    </xf>
    <xf numFmtId="0" fontId="30" fillId="4" borderId="29" xfId="0" applyFont="1" applyFill="1" applyBorder="1" applyAlignment="1">
      <alignment vertical="center"/>
    </xf>
    <xf numFmtId="0" fontId="37" fillId="3" borderId="106" xfId="0" applyNumberFormat="1" applyFont="1" applyFill="1" applyBorder="1" applyAlignment="1">
      <alignment horizontal="center" vertical="center" shrinkToFit="1"/>
    </xf>
    <xf numFmtId="0" fontId="30" fillId="4" borderId="27" xfId="0" applyNumberFormat="1" applyFont="1" applyFill="1" applyBorder="1" applyAlignment="1">
      <alignment vertical="center" shrinkToFit="1"/>
    </xf>
    <xf numFmtId="0" fontId="30" fillId="4" borderId="24" xfId="0" applyNumberFormat="1" applyFont="1" applyFill="1" applyBorder="1" applyAlignment="1">
      <alignment vertical="center" shrinkToFit="1"/>
    </xf>
    <xf numFmtId="0" fontId="30" fillId="4" borderId="28" xfId="0" applyNumberFormat="1" applyFont="1" applyFill="1" applyBorder="1" applyAlignment="1">
      <alignment vertical="center" shrinkToFit="1"/>
    </xf>
    <xf numFmtId="0" fontId="30" fillId="4" borderId="18" xfId="0" applyNumberFormat="1" applyFont="1" applyFill="1" applyBorder="1" applyAlignment="1">
      <alignment vertical="center" shrinkToFit="1"/>
    </xf>
    <xf numFmtId="0" fontId="30" fillId="4" borderId="0" xfId="0" applyNumberFormat="1" applyFont="1" applyFill="1" applyBorder="1" applyAlignment="1">
      <alignment vertical="center" shrinkToFit="1"/>
    </xf>
    <xf numFmtId="0" fontId="30" fillId="4" borderId="19" xfId="0" applyNumberFormat="1" applyFont="1" applyFill="1" applyBorder="1" applyAlignment="1">
      <alignment vertical="center" shrinkToFit="1"/>
    </xf>
    <xf numFmtId="0" fontId="30" fillId="4" borderId="18" xfId="0" applyNumberFormat="1" applyFont="1" applyFill="1" applyBorder="1" applyAlignment="1">
      <alignment vertical="top" wrapText="1" shrinkToFit="1"/>
    </xf>
    <xf numFmtId="0" fontId="30" fillId="4" borderId="0" xfId="0" applyNumberFormat="1" applyFont="1" applyFill="1" applyBorder="1" applyAlignment="1">
      <alignment vertical="top" shrinkToFit="1"/>
    </xf>
    <xf numFmtId="0" fontId="30" fillId="4" borderId="19" xfId="0" applyNumberFormat="1" applyFont="1" applyFill="1" applyBorder="1" applyAlignment="1">
      <alignment vertical="top" shrinkToFit="1"/>
    </xf>
    <xf numFmtId="0" fontId="30" fillId="4" borderId="18" xfId="0" applyNumberFormat="1" applyFont="1" applyFill="1" applyBorder="1" applyAlignment="1">
      <alignment vertical="top" shrinkToFit="1"/>
    </xf>
    <xf numFmtId="0" fontId="30" fillId="4" borderId="89" xfId="0" applyNumberFormat="1" applyFont="1" applyFill="1" applyBorder="1" applyAlignment="1">
      <alignment vertical="top" shrinkToFit="1"/>
    </xf>
    <xf numFmtId="0" fontId="30" fillId="4" borderId="31" xfId="0" applyNumberFormat="1" applyFont="1" applyFill="1" applyBorder="1" applyAlignment="1">
      <alignment vertical="top" shrinkToFit="1"/>
    </xf>
    <xf numFmtId="0" fontId="30" fillId="4" borderId="36" xfId="0" applyNumberFormat="1" applyFont="1" applyFill="1" applyBorder="1" applyAlignment="1">
      <alignment vertical="top" shrinkToFit="1"/>
    </xf>
    <xf numFmtId="0" fontId="30" fillId="4" borderId="20" xfId="0" applyNumberFormat="1" applyFont="1" applyFill="1" applyBorder="1" applyAlignment="1">
      <alignment vertical="top" shrinkToFit="1"/>
    </xf>
    <xf numFmtId="0" fontId="30" fillId="4" borderId="21" xfId="0" applyNumberFormat="1" applyFont="1" applyFill="1" applyBorder="1" applyAlignment="1">
      <alignment vertical="top" shrinkToFit="1"/>
    </xf>
    <xf numFmtId="0" fontId="30" fillId="4" borderId="23" xfId="0" applyNumberFormat="1" applyFont="1" applyFill="1" applyBorder="1" applyAlignment="1">
      <alignment vertical="top" shrinkToFit="1"/>
    </xf>
    <xf numFmtId="0" fontId="37" fillId="3" borderId="89" xfId="0" applyNumberFormat="1" applyFont="1" applyFill="1" applyBorder="1" applyAlignment="1">
      <alignment horizontal="center" vertical="center"/>
    </xf>
    <xf numFmtId="0" fontId="37" fillId="3" borderId="31" xfId="0" applyNumberFormat="1" applyFont="1" applyFill="1" applyBorder="1" applyAlignment="1">
      <alignment horizontal="center" vertical="center"/>
    </xf>
    <xf numFmtId="0" fontId="37" fillId="3" borderId="32" xfId="0" applyNumberFormat="1" applyFont="1" applyFill="1" applyBorder="1" applyAlignment="1">
      <alignment horizontal="center" vertical="center"/>
    </xf>
    <xf numFmtId="0" fontId="35" fillId="4" borderId="27" xfId="0" applyNumberFormat="1" applyFont="1" applyFill="1" applyBorder="1" applyAlignment="1">
      <alignment horizontal="left" vertical="center" wrapText="1"/>
    </xf>
    <xf numFmtId="0" fontId="35" fillId="4" borderId="24" xfId="0" applyNumberFormat="1" applyFont="1" applyFill="1" applyBorder="1" applyAlignment="1">
      <alignment horizontal="left" vertical="center"/>
    </xf>
    <xf numFmtId="0" fontId="35" fillId="4" borderId="28" xfId="0" applyNumberFormat="1" applyFont="1" applyFill="1" applyBorder="1" applyAlignment="1">
      <alignment horizontal="left" vertical="center"/>
    </xf>
    <xf numFmtId="0" fontId="35" fillId="4" borderId="89" xfId="0" applyNumberFormat="1" applyFont="1" applyFill="1" applyBorder="1" applyAlignment="1">
      <alignment horizontal="left" vertical="center"/>
    </xf>
    <xf numFmtId="0" fontId="35" fillId="4" borderId="31" xfId="0" applyNumberFormat="1" applyFont="1" applyFill="1" applyBorder="1" applyAlignment="1">
      <alignment horizontal="left" vertical="center"/>
    </xf>
    <xf numFmtId="0" fontId="35" fillId="4" borderId="36" xfId="0" applyNumberFormat="1" applyFont="1" applyFill="1" applyBorder="1" applyAlignment="1">
      <alignment horizontal="left" vertical="center"/>
    </xf>
    <xf numFmtId="49" fontId="32" fillId="0" borderId="9" xfId="0" applyNumberFormat="1" applyFont="1" applyFill="1" applyBorder="1" applyAlignment="1">
      <alignment horizontal="center" vertical="center" shrinkToFit="1"/>
    </xf>
    <xf numFmtId="49" fontId="32" fillId="0" borderId="7" xfId="0" applyNumberFormat="1" applyFont="1" applyFill="1" applyBorder="1" applyAlignment="1">
      <alignment horizontal="center" vertical="center" shrinkToFit="1"/>
    </xf>
    <xf numFmtId="49" fontId="32" fillId="0" borderId="8" xfId="0" applyNumberFormat="1" applyFont="1" applyFill="1" applyBorder="1" applyAlignment="1">
      <alignment horizontal="center" vertical="center" shrinkToFit="1"/>
    </xf>
    <xf numFmtId="49" fontId="32" fillId="0" borderId="115" xfId="0" applyNumberFormat="1" applyFont="1" applyFill="1" applyBorder="1" applyAlignment="1">
      <alignment horizontal="center" vertical="center" shrinkToFit="1"/>
    </xf>
    <xf numFmtId="49" fontId="32" fillId="0" borderId="9" xfId="0" applyNumberFormat="1" applyFont="1" applyFill="1" applyBorder="1" applyAlignment="1">
      <alignment horizontal="left" vertical="center" indent="1" shrinkToFit="1"/>
    </xf>
    <xf numFmtId="49" fontId="32" fillId="0" borderId="7" xfId="0" applyNumberFormat="1" applyFont="1" applyFill="1" applyBorder="1" applyAlignment="1">
      <alignment horizontal="left" vertical="center" indent="1" shrinkToFit="1"/>
    </xf>
    <xf numFmtId="49" fontId="32" fillId="0" borderId="29" xfId="0" applyNumberFormat="1" applyFont="1" applyFill="1" applyBorder="1" applyAlignment="1">
      <alignment horizontal="left" vertical="center" indent="1" shrinkToFit="1"/>
    </xf>
    <xf numFmtId="49" fontId="32" fillId="0" borderId="33" xfId="0" applyNumberFormat="1" applyFont="1" applyFill="1" applyBorder="1" applyAlignment="1">
      <alignment horizontal="center" vertical="center" shrinkToFit="1"/>
    </xf>
    <xf numFmtId="49" fontId="32" fillId="0" borderId="35" xfId="0" applyNumberFormat="1" applyFont="1" applyFill="1" applyBorder="1" applyAlignment="1">
      <alignment horizontal="center" vertical="center" shrinkToFit="1"/>
    </xf>
    <xf numFmtId="49" fontId="32" fillId="0" borderId="34" xfId="0" applyNumberFormat="1" applyFont="1" applyFill="1" applyBorder="1" applyAlignment="1">
      <alignment horizontal="center" vertical="center" shrinkToFit="1"/>
    </xf>
    <xf numFmtId="49" fontId="32" fillId="0" borderId="106" xfId="0" applyNumberFormat="1" applyFont="1" applyFill="1" applyBorder="1" applyAlignment="1">
      <alignment horizontal="center" vertical="center" shrinkToFit="1"/>
    </xf>
    <xf numFmtId="49" fontId="32" fillId="0" borderId="33" xfId="0" applyNumberFormat="1" applyFont="1" applyFill="1" applyBorder="1" applyAlignment="1">
      <alignment horizontal="left" vertical="center" indent="1" shrinkToFit="1"/>
    </xf>
    <xf numFmtId="49" fontId="32" fillId="0" borderId="35" xfId="0" applyNumberFormat="1" applyFont="1" applyFill="1" applyBorder="1" applyAlignment="1">
      <alignment horizontal="left" vertical="center" indent="1" shrinkToFit="1"/>
    </xf>
    <xf numFmtId="49" fontId="32" fillId="0" borderId="90" xfId="0" applyNumberFormat="1" applyFont="1" applyFill="1" applyBorder="1" applyAlignment="1">
      <alignment horizontal="left" vertical="center" indent="1" shrinkToFit="1"/>
    </xf>
    <xf numFmtId="0" fontId="37" fillId="3" borderId="110" xfId="0" applyNumberFormat="1" applyFont="1" applyFill="1" applyBorder="1" applyAlignment="1">
      <alignment horizontal="center" vertical="center" shrinkToFit="1"/>
    </xf>
    <xf numFmtId="0" fontId="37" fillId="3" borderId="27" xfId="0" applyNumberFormat="1" applyFont="1" applyFill="1" applyBorder="1" applyAlignment="1">
      <alignment horizontal="center" vertical="center" shrinkToFit="1"/>
    </xf>
    <xf numFmtId="0" fontId="37" fillId="3" borderId="24" xfId="0" applyNumberFormat="1" applyFont="1" applyFill="1" applyBorder="1" applyAlignment="1">
      <alignment horizontal="center" vertical="center" shrinkToFit="1"/>
    </xf>
    <xf numFmtId="0" fontId="37" fillId="3" borderId="28" xfId="0" applyNumberFormat="1" applyFont="1" applyFill="1" applyBorder="1" applyAlignment="1">
      <alignment horizontal="center" vertical="center" shrinkToFit="1"/>
    </xf>
    <xf numFmtId="0" fontId="37" fillId="3" borderId="23" xfId="0" applyNumberFormat="1" applyFont="1" applyFill="1" applyBorder="1" applyAlignment="1">
      <alignment horizontal="center" vertical="center" shrinkToFit="1"/>
    </xf>
    <xf numFmtId="179" fontId="32" fillId="0" borderId="9" xfId="0" applyNumberFormat="1" applyFont="1" applyFill="1" applyBorder="1" applyAlignment="1">
      <alignment horizontal="center" vertical="center" shrinkToFit="1"/>
    </xf>
    <xf numFmtId="179" fontId="32" fillId="0" borderId="7" xfId="0" applyNumberFormat="1" applyFont="1" applyFill="1" applyBorder="1" applyAlignment="1">
      <alignment horizontal="center" vertical="center" shrinkToFit="1"/>
    </xf>
    <xf numFmtId="0" fontId="31" fillId="0" borderId="7" xfId="0" applyNumberFormat="1" applyFont="1" applyFill="1" applyBorder="1" applyAlignment="1">
      <alignment vertical="center" shrinkToFit="1"/>
    </xf>
    <xf numFmtId="0" fontId="31" fillId="0" borderId="24" xfId="0" applyNumberFormat="1" applyFont="1" applyFill="1" applyBorder="1" applyAlignment="1">
      <alignment vertical="center" shrinkToFit="1"/>
    </xf>
    <xf numFmtId="0" fontId="32" fillId="0" borderId="27" xfId="0" applyNumberFormat="1" applyFont="1" applyFill="1" applyBorder="1" applyAlignment="1">
      <alignment horizontal="left" vertical="center" indent="1" shrinkToFit="1"/>
    </xf>
    <xf numFmtId="0" fontId="32" fillId="0" borderId="24" xfId="0" applyNumberFormat="1" applyFont="1" applyFill="1" applyBorder="1" applyAlignment="1">
      <alignment horizontal="left" vertical="center" indent="1" shrinkToFit="1"/>
    </xf>
    <xf numFmtId="0" fontId="32" fillId="0" borderId="28" xfId="0" applyNumberFormat="1" applyFont="1" applyFill="1" applyBorder="1" applyAlignment="1">
      <alignment horizontal="left" vertical="center" indent="1" shrinkToFit="1"/>
    </xf>
    <xf numFmtId="0" fontId="32" fillId="0" borderId="9" xfId="0" applyNumberFormat="1" applyFont="1" applyFill="1" applyBorder="1" applyAlignment="1">
      <alignment horizontal="left" vertical="center" indent="1" shrinkToFit="1"/>
    </xf>
    <xf numFmtId="0" fontId="32" fillId="0" borderId="7" xfId="0" applyNumberFormat="1" applyFont="1" applyFill="1" applyBorder="1" applyAlignment="1">
      <alignment horizontal="left" vertical="center" indent="1" shrinkToFit="1"/>
    </xf>
    <xf numFmtId="0" fontId="32" fillId="0" borderId="29" xfId="0" applyNumberFormat="1" applyFont="1" applyFill="1" applyBorder="1" applyAlignment="1">
      <alignment horizontal="left" vertical="center" indent="1" shrinkToFit="1"/>
    </xf>
    <xf numFmtId="0" fontId="31" fillId="0" borderId="8" xfId="0" applyNumberFormat="1" applyFont="1" applyFill="1" applyBorder="1" applyAlignment="1">
      <alignment vertical="center" shrinkToFit="1"/>
    </xf>
    <xf numFmtId="0" fontId="37" fillId="3" borderId="25" xfId="0" applyNumberFormat="1" applyFont="1" applyFill="1" applyBorder="1" applyAlignment="1">
      <alignment horizontal="center" vertical="center" shrinkToFit="1"/>
    </xf>
    <xf numFmtId="0" fontId="30" fillId="0" borderId="0" xfId="0" applyNumberFormat="1" applyFont="1" applyAlignment="1">
      <alignment vertical="center" shrinkToFit="1"/>
    </xf>
    <xf numFmtId="0" fontId="1" fillId="0" borderId="0" xfId="0" applyFont="1" applyAlignment="1">
      <alignment vertical="center" shrinkToFit="1"/>
    </xf>
    <xf numFmtId="0" fontId="30" fillId="4" borderId="93" xfId="0" applyNumberFormat="1" applyFont="1" applyFill="1" applyBorder="1" applyAlignment="1">
      <alignment horizontal="left" vertical="center" wrapText="1" shrinkToFit="1"/>
    </xf>
    <xf numFmtId="0" fontId="30" fillId="4" borderId="12" xfId="0" applyNumberFormat="1" applyFont="1" applyFill="1" applyBorder="1" applyAlignment="1">
      <alignment horizontal="left" vertical="center" shrinkToFit="1"/>
    </xf>
    <xf numFmtId="0" fontId="30" fillId="4" borderId="13" xfId="0" applyNumberFormat="1" applyFont="1" applyFill="1" applyBorder="1" applyAlignment="1">
      <alignment horizontal="left" vertical="center" shrinkToFit="1"/>
    </xf>
    <xf numFmtId="0" fontId="30" fillId="4" borderId="10" xfId="0" applyNumberFormat="1" applyFont="1" applyFill="1" applyBorder="1" applyAlignment="1">
      <alignment horizontal="left" vertical="center" shrinkToFit="1"/>
    </xf>
    <xf numFmtId="0" fontId="30" fillId="4" borderId="0" xfId="0" applyNumberFormat="1" applyFont="1" applyFill="1" applyBorder="1" applyAlignment="1">
      <alignment horizontal="left" vertical="center" shrinkToFit="1"/>
    </xf>
    <xf numFmtId="0" fontId="30" fillId="4" borderId="17" xfId="0" applyNumberFormat="1" applyFont="1" applyFill="1" applyBorder="1" applyAlignment="1">
      <alignment horizontal="left" vertical="center" shrinkToFit="1"/>
    </xf>
    <xf numFmtId="0" fontId="30" fillId="4" borderId="114" xfId="0" applyNumberFormat="1" applyFont="1" applyFill="1" applyBorder="1" applyAlignment="1">
      <alignment horizontal="left" vertical="center" shrinkToFit="1"/>
    </xf>
    <xf numFmtId="0" fontId="30" fillId="4" borderId="21" xfId="0" applyNumberFormat="1" applyFont="1" applyFill="1" applyBorder="1" applyAlignment="1">
      <alignment horizontal="left" vertical="center" shrinkToFit="1"/>
    </xf>
    <xf numFmtId="0" fontId="30" fillId="4" borderId="22" xfId="0" applyNumberFormat="1" applyFont="1" applyFill="1" applyBorder="1" applyAlignment="1">
      <alignment horizontal="left" vertical="center" shrinkToFit="1"/>
    </xf>
    <xf numFmtId="179" fontId="32" fillId="0" borderId="33" xfId="0" applyNumberFormat="1" applyFont="1" applyFill="1" applyBorder="1" applyAlignment="1">
      <alignment horizontal="center" vertical="center" shrinkToFit="1"/>
    </xf>
    <xf numFmtId="179" fontId="32" fillId="0" borderId="35" xfId="0" applyNumberFormat="1" applyFont="1" applyFill="1" applyBorder="1" applyAlignment="1">
      <alignment horizontal="center" vertical="center" shrinkToFit="1"/>
    </xf>
    <xf numFmtId="0" fontId="31" fillId="0" borderId="35" xfId="0" applyNumberFormat="1" applyFont="1" applyFill="1" applyBorder="1" applyAlignment="1">
      <alignment vertical="center" shrinkToFit="1"/>
    </xf>
    <xf numFmtId="0" fontId="32" fillId="0" borderId="33" xfId="0" applyNumberFormat="1" applyFont="1" applyFill="1" applyBorder="1" applyAlignment="1">
      <alignment horizontal="left" vertical="center" indent="1" shrinkToFit="1"/>
    </xf>
    <xf numFmtId="0" fontId="32" fillId="0" borderId="35" xfId="0" applyNumberFormat="1" applyFont="1" applyFill="1" applyBorder="1" applyAlignment="1">
      <alignment horizontal="left" vertical="center" indent="1" shrinkToFit="1"/>
    </xf>
    <xf numFmtId="0" fontId="32" fillId="0" borderId="90" xfId="0" applyNumberFormat="1" applyFont="1" applyFill="1" applyBorder="1" applyAlignment="1">
      <alignment horizontal="left" vertical="center" indent="1" shrinkToFit="1"/>
    </xf>
    <xf numFmtId="49" fontId="32" fillId="0" borderId="113" xfId="0" applyNumberFormat="1" applyFont="1" applyFill="1" applyBorder="1" applyAlignment="1">
      <alignment horizontal="left" vertical="center" indent="1" shrinkToFit="1"/>
    </xf>
    <xf numFmtId="0" fontId="31" fillId="0" borderId="7" xfId="0" applyNumberFormat="1" applyFont="1" applyFill="1" applyBorder="1" applyAlignment="1">
      <alignment horizontal="left" vertical="center" shrinkToFit="1"/>
    </xf>
    <xf numFmtId="0" fontId="31" fillId="0" borderId="8" xfId="0" applyNumberFormat="1" applyFont="1" applyFill="1" applyBorder="1" applyAlignment="1">
      <alignment horizontal="left" vertical="center" shrinkToFit="1"/>
    </xf>
    <xf numFmtId="0" fontId="31" fillId="0" borderId="29" xfId="0" applyNumberFormat="1" applyFont="1" applyFill="1" applyBorder="1" applyAlignment="1">
      <alignment horizontal="center" vertical="center" shrinkToFit="1"/>
    </xf>
    <xf numFmtId="0" fontId="32" fillId="0" borderId="27" xfId="0" applyNumberFormat="1" applyFont="1" applyFill="1" applyBorder="1" applyAlignment="1">
      <alignment horizontal="center" vertical="center" shrinkToFit="1"/>
    </xf>
    <xf numFmtId="0" fontId="32" fillId="0" borderId="24" xfId="0" applyNumberFormat="1" applyFont="1" applyFill="1" applyBorder="1" applyAlignment="1">
      <alignment horizontal="center" vertical="center" shrinkToFit="1"/>
    </xf>
    <xf numFmtId="0" fontId="32" fillId="0" borderId="25" xfId="0" applyNumberFormat="1" applyFont="1" applyFill="1" applyBorder="1" applyAlignment="1">
      <alignment horizontal="center" vertical="center" shrinkToFit="1"/>
    </xf>
    <xf numFmtId="49" fontId="32" fillId="0" borderId="24" xfId="0" applyNumberFormat="1" applyFont="1" applyFill="1" applyBorder="1" applyAlignment="1">
      <alignment horizontal="left" vertical="center" indent="1" shrinkToFit="1"/>
    </xf>
    <xf numFmtId="49" fontId="32" fillId="0" borderId="73" xfId="0" applyNumberFormat="1" applyFont="1" applyFill="1" applyBorder="1" applyAlignment="1">
      <alignment horizontal="left" vertical="center" indent="1" shrinkToFit="1"/>
    </xf>
    <xf numFmtId="0" fontId="31" fillId="0" borderId="24" xfId="0" applyNumberFormat="1" applyFont="1" applyFill="1" applyBorder="1" applyAlignment="1">
      <alignment horizontal="left" vertical="center" shrinkToFit="1"/>
    </xf>
    <xf numFmtId="0" fontId="31" fillId="0" borderId="25" xfId="0" applyNumberFormat="1" applyFont="1" applyFill="1" applyBorder="1" applyAlignment="1">
      <alignment horizontal="left" vertical="center" shrinkToFit="1"/>
    </xf>
    <xf numFmtId="49" fontId="32" fillId="0" borderId="27" xfId="0" applyNumberFormat="1" applyFont="1" applyFill="1" applyBorder="1" applyAlignment="1">
      <alignment horizontal="center" vertical="center" shrinkToFit="1"/>
    </xf>
    <xf numFmtId="49" fontId="32" fillId="0" borderId="24" xfId="0" applyNumberFormat="1" applyFont="1" applyFill="1" applyBorder="1" applyAlignment="1">
      <alignment horizontal="center" vertical="center" shrinkToFit="1"/>
    </xf>
    <xf numFmtId="0" fontId="31" fillId="0" borderId="27" xfId="0" applyNumberFormat="1" applyFont="1" applyFill="1" applyBorder="1" applyAlignment="1">
      <alignment horizontal="center" vertical="center" shrinkToFit="1"/>
    </xf>
    <xf numFmtId="0" fontId="31" fillId="0" borderId="24" xfId="0" applyNumberFormat="1" applyFont="1" applyFill="1" applyBorder="1" applyAlignment="1">
      <alignment horizontal="center" vertical="center" shrinkToFit="1"/>
    </xf>
    <xf numFmtId="0" fontId="31" fillId="0" borderId="28" xfId="0" applyNumberFormat="1" applyFont="1" applyFill="1" applyBorder="1" applyAlignment="1">
      <alignment horizontal="center" vertical="center" shrinkToFit="1"/>
    </xf>
    <xf numFmtId="49" fontId="32" fillId="0" borderId="101" xfId="0" applyNumberFormat="1" applyFont="1" applyFill="1" applyBorder="1" applyAlignment="1">
      <alignment horizontal="left" vertical="center" indent="1" shrinkToFit="1"/>
    </xf>
    <xf numFmtId="0" fontId="37" fillId="3" borderId="29" xfId="0" applyNumberFormat="1" applyFont="1" applyFill="1" applyBorder="1" applyAlignment="1">
      <alignment horizontal="center" vertical="center" shrinkToFit="1"/>
    </xf>
    <xf numFmtId="49" fontId="32" fillId="0" borderId="29" xfId="0" applyNumberFormat="1" applyFont="1" applyFill="1" applyBorder="1" applyAlignment="1">
      <alignment horizontal="center" vertical="center" shrinkToFit="1"/>
    </xf>
    <xf numFmtId="0" fontId="33" fillId="0" borderId="0" xfId="1" applyFont="1" applyFill="1" applyAlignment="1">
      <alignment horizontal="right" vertical="center" shrinkToFit="1"/>
    </xf>
    <xf numFmtId="0" fontId="33" fillId="0" borderId="0" xfId="1" applyFont="1" applyFill="1" applyAlignment="1">
      <alignment horizontal="center" vertical="center" shrinkToFit="1"/>
    </xf>
    <xf numFmtId="0" fontId="33" fillId="0" borderId="0" xfId="1" applyFont="1" applyFill="1" applyAlignment="1">
      <alignment vertical="center" shrinkToFit="1"/>
    </xf>
    <xf numFmtId="0" fontId="37" fillId="2" borderId="93" xfId="0" applyFont="1" applyFill="1" applyBorder="1" applyAlignment="1">
      <alignment horizontal="center" vertical="center" shrinkToFit="1"/>
    </xf>
    <xf numFmtId="0" fontId="37" fillId="2" borderId="12" xfId="0" applyFont="1" applyFill="1" applyBorder="1" applyAlignment="1">
      <alignment horizontal="center" vertical="center" shrinkToFit="1"/>
    </xf>
    <xf numFmtId="0" fontId="37" fillId="2" borderId="13" xfId="0" applyFont="1" applyFill="1" applyBorder="1" applyAlignment="1">
      <alignment horizontal="center" vertical="center" shrinkToFit="1"/>
    </xf>
    <xf numFmtId="0" fontId="37" fillId="2" borderId="10" xfId="0" applyFont="1" applyFill="1" applyBorder="1" applyAlignment="1">
      <alignment horizontal="center" vertical="center" shrinkToFit="1"/>
    </xf>
    <xf numFmtId="0" fontId="37" fillId="2" borderId="94" xfId="0" applyFont="1" applyFill="1" applyBorder="1" applyAlignment="1">
      <alignment horizontal="center" vertical="center" shrinkToFit="1"/>
    </xf>
    <xf numFmtId="0" fontId="37" fillId="2" borderId="31" xfId="0" applyFont="1" applyFill="1" applyBorder="1" applyAlignment="1">
      <alignment horizontal="center" vertical="center" shrinkToFit="1"/>
    </xf>
    <xf numFmtId="0" fontId="37" fillId="2" borderId="32" xfId="0" applyFont="1" applyFill="1" applyBorder="1" applyAlignment="1">
      <alignment horizontal="center" vertical="center" shrinkToFit="1"/>
    </xf>
    <xf numFmtId="0" fontId="31" fillId="2" borderId="14" xfId="0" applyFont="1" applyFill="1" applyBorder="1" applyAlignment="1">
      <alignment vertical="center" shrinkToFit="1"/>
    </xf>
    <xf numFmtId="0" fontId="31" fillId="2" borderId="12" xfId="0" applyFont="1" applyFill="1" applyBorder="1" applyAlignment="1">
      <alignment vertical="center" shrinkToFit="1"/>
    </xf>
    <xf numFmtId="0" fontId="30" fillId="2" borderId="63" xfId="0" applyFont="1" applyFill="1" applyBorder="1" applyAlignment="1">
      <alignment vertical="center" shrinkToFit="1"/>
    </xf>
    <xf numFmtId="0" fontId="30" fillId="2" borderId="66" xfId="0" applyFont="1" applyFill="1" applyBorder="1" applyAlignment="1">
      <alignment vertical="center" shrinkToFit="1"/>
    </xf>
    <xf numFmtId="0" fontId="30" fillId="0" borderId="0" xfId="0" applyNumberFormat="1" applyFont="1" applyAlignment="1">
      <alignment vertical="center"/>
    </xf>
    <xf numFmtId="0" fontId="30" fillId="0" borderId="0" xfId="0" applyNumberFormat="1" applyFont="1" applyAlignment="1">
      <alignment horizontal="left" vertical="center" shrinkToFit="1"/>
    </xf>
    <xf numFmtId="0" fontId="37" fillId="3" borderId="33" xfId="0" applyFont="1" applyFill="1" applyBorder="1" applyAlignment="1">
      <alignment horizontal="center" vertical="center" shrinkToFit="1"/>
    </xf>
    <xf numFmtId="0" fontId="37" fillId="3" borderId="35" xfId="0" applyFont="1" applyFill="1" applyBorder="1" applyAlignment="1">
      <alignment horizontal="center" vertical="center" shrinkToFit="1"/>
    </xf>
    <xf numFmtId="0" fontId="37" fillId="3" borderId="34" xfId="0" applyFont="1" applyFill="1" applyBorder="1" applyAlignment="1">
      <alignment horizontal="center" vertical="center" shrinkToFit="1"/>
    </xf>
    <xf numFmtId="0" fontId="38" fillId="0" borderId="33" xfId="0" applyNumberFormat="1" applyFont="1" applyBorder="1" applyAlignment="1">
      <alignment horizontal="left" vertical="center" indent="1" shrinkToFit="1"/>
    </xf>
    <xf numFmtId="0" fontId="38" fillId="0" borderId="35" xfId="0" applyNumberFormat="1" applyFont="1" applyBorder="1" applyAlignment="1">
      <alignment horizontal="left" vertical="center" indent="1" shrinkToFit="1"/>
    </xf>
    <xf numFmtId="0" fontId="38" fillId="0" borderId="90" xfId="0" applyNumberFormat="1" applyFont="1" applyBorder="1" applyAlignment="1">
      <alignment horizontal="left" vertical="center" indent="1" shrinkToFit="1"/>
    </xf>
    <xf numFmtId="178" fontId="38" fillId="0" borderId="33" xfId="0" applyNumberFormat="1" applyFont="1" applyBorder="1" applyAlignment="1">
      <alignment horizontal="left" vertical="center" indent="1" shrinkToFit="1"/>
    </xf>
    <xf numFmtId="178" fontId="38" fillId="0" borderId="35" xfId="0" applyNumberFormat="1" applyFont="1" applyBorder="1" applyAlignment="1">
      <alignment horizontal="left" vertical="center" indent="1" shrinkToFit="1"/>
    </xf>
    <xf numFmtId="178" fontId="38" fillId="0" borderId="34" xfId="0" applyNumberFormat="1" applyFont="1" applyBorder="1" applyAlignment="1">
      <alignment horizontal="left" vertical="center" indent="1" shrinkToFit="1"/>
    </xf>
    <xf numFmtId="0" fontId="30" fillId="3" borderId="33" xfId="0" applyFont="1" applyFill="1" applyBorder="1" applyAlignment="1">
      <alignment horizontal="center" vertical="center" shrinkToFit="1"/>
    </xf>
    <xf numFmtId="0" fontId="30" fillId="3" borderId="35" xfId="0" applyFont="1" applyFill="1" applyBorder="1" applyAlignment="1">
      <alignment horizontal="center" vertical="center" shrinkToFit="1"/>
    </xf>
    <xf numFmtId="0" fontId="30" fillId="3" borderId="34" xfId="0" applyFont="1" applyFill="1" applyBorder="1" applyAlignment="1">
      <alignment horizontal="center" vertical="center" shrinkToFit="1"/>
    </xf>
    <xf numFmtId="49" fontId="38" fillId="0" borderId="33" xfId="0" applyNumberFormat="1" applyFont="1" applyBorder="1" applyAlignment="1">
      <alignment horizontal="center" vertical="center" shrinkToFit="1"/>
    </xf>
    <xf numFmtId="49" fontId="38" fillId="0" borderId="35" xfId="0" applyNumberFormat="1" applyFont="1" applyBorder="1" applyAlignment="1">
      <alignment horizontal="center" vertical="center" shrinkToFit="1"/>
    </xf>
    <xf numFmtId="49" fontId="38" fillId="0" borderId="90" xfId="0" applyNumberFormat="1" applyFont="1" applyBorder="1" applyAlignment="1">
      <alignment horizontal="center" vertical="center" shrinkToFit="1"/>
    </xf>
    <xf numFmtId="0" fontId="32" fillId="0" borderId="29" xfId="0" applyNumberFormat="1" applyFont="1" applyFill="1" applyBorder="1" applyAlignment="1">
      <alignment horizontal="center" vertical="center" shrinkToFit="1"/>
    </xf>
    <xf numFmtId="0" fontId="37" fillId="3" borderId="9" xfId="0" applyNumberFormat="1" applyFont="1" applyFill="1" applyBorder="1" applyAlignment="1">
      <alignment horizontal="center" vertical="center" wrapText="1" shrinkToFit="1"/>
    </xf>
    <xf numFmtId="0" fontId="37" fillId="3" borderId="7" xfId="0" applyNumberFormat="1" applyFont="1" applyFill="1" applyBorder="1" applyAlignment="1">
      <alignment horizontal="center" vertical="center" wrapText="1" shrinkToFit="1"/>
    </xf>
    <xf numFmtId="0" fontId="37" fillId="3" borderId="8" xfId="0" applyNumberFormat="1" applyFont="1" applyFill="1" applyBorder="1" applyAlignment="1">
      <alignment horizontal="center" vertical="center" wrapText="1" shrinkToFit="1"/>
    </xf>
    <xf numFmtId="0" fontId="32" fillId="4" borderId="9" xfId="0" applyNumberFormat="1" applyFont="1" applyFill="1" applyBorder="1" applyAlignment="1">
      <alignment horizontal="center" vertical="center" shrinkToFit="1"/>
    </xf>
    <xf numFmtId="0" fontId="32" fillId="4" borderId="7" xfId="0" applyNumberFormat="1" applyFont="1" applyFill="1" applyBorder="1" applyAlignment="1">
      <alignment horizontal="center" vertical="center" shrinkToFit="1"/>
    </xf>
    <xf numFmtId="0" fontId="32" fillId="4" borderId="8" xfId="0" applyNumberFormat="1" applyFont="1" applyFill="1" applyBorder="1" applyAlignment="1">
      <alignment horizontal="center" vertical="center" shrinkToFit="1"/>
    </xf>
    <xf numFmtId="0" fontId="31" fillId="4" borderId="9" xfId="0" applyNumberFormat="1" applyFont="1" applyFill="1" applyBorder="1" applyAlignment="1">
      <alignment horizontal="center" vertical="center" shrinkToFit="1"/>
    </xf>
    <xf numFmtId="0" fontId="31" fillId="4" borderId="7" xfId="0" applyNumberFormat="1" applyFont="1" applyFill="1" applyBorder="1" applyAlignment="1">
      <alignment horizontal="center" vertical="center" shrinkToFit="1"/>
    </xf>
    <xf numFmtId="0" fontId="31" fillId="4" borderId="29" xfId="0" applyNumberFormat="1" applyFont="1" applyFill="1" applyBorder="1" applyAlignment="1">
      <alignment horizontal="center" vertical="center" shrinkToFit="1"/>
    </xf>
    <xf numFmtId="0" fontId="30" fillId="4" borderId="27" xfId="0" applyNumberFormat="1" applyFont="1" applyFill="1" applyBorder="1" applyAlignment="1">
      <alignment horizontal="left" vertical="center" wrapText="1" shrinkToFit="1"/>
    </xf>
    <xf numFmtId="0" fontId="30" fillId="4" borderId="24" xfId="0" applyNumberFormat="1" applyFont="1" applyFill="1" applyBorder="1" applyAlignment="1">
      <alignment horizontal="left" vertical="center" wrapText="1" shrinkToFit="1"/>
    </xf>
    <xf numFmtId="0" fontId="30" fillId="4" borderId="28" xfId="0" applyNumberFormat="1" applyFont="1" applyFill="1" applyBorder="1" applyAlignment="1">
      <alignment horizontal="left" vertical="center" wrapText="1" shrinkToFit="1"/>
    </xf>
    <xf numFmtId="0" fontId="30" fillId="4" borderId="18" xfId="0" applyNumberFormat="1" applyFont="1" applyFill="1" applyBorder="1" applyAlignment="1">
      <alignment horizontal="left" vertical="center" wrapText="1" shrinkToFit="1"/>
    </xf>
    <xf numFmtId="0" fontId="30" fillId="4" borderId="0" xfId="0" applyNumberFormat="1" applyFont="1" applyFill="1" applyBorder="1" applyAlignment="1">
      <alignment horizontal="left" vertical="center" wrapText="1" shrinkToFit="1"/>
    </xf>
    <xf numFmtId="0" fontId="30" fillId="4" borderId="19" xfId="0" applyNumberFormat="1" applyFont="1" applyFill="1" applyBorder="1" applyAlignment="1">
      <alignment horizontal="left" vertical="center" wrapText="1" shrinkToFit="1"/>
    </xf>
    <xf numFmtId="0" fontId="30" fillId="4" borderId="20" xfId="0" applyNumberFormat="1" applyFont="1" applyFill="1" applyBorder="1" applyAlignment="1">
      <alignment horizontal="left" vertical="center" wrapText="1" shrinkToFit="1"/>
    </xf>
    <xf numFmtId="0" fontId="30" fillId="4" borderId="21" xfId="0" applyNumberFormat="1" applyFont="1" applyFill="1" applyBorder="1" applyAlignment="1">
      <alignment horizontal="left" vertical="center" wrapText="1" shrinkToFit="1"/>
    </xf>
    <xf numFmtId="0" fontId="30" fillId="4" borderId="23" xfId="0" applyNumberFormat="1" applyFont="1" applyFill="1" applyBorder="1" applyAlignment="1">
      <alignment horizontal="left" vertical="center" wrapText="1" shrinkToFit="1"/>
    </xf>
    <xf numFmtId="0" fontId="37" fillId="4" borderId="9" xfId="0" applyNumberFormat="1" applyFont="1" applyFill="1" applyBorder="1" applyAlignment="1">
      <alignment horizontal="center" vertical="center" shrinkToFit="1"/>
    </xf>
    <xf numFmtId="0" fontId="37" fillId="4" borderId="7" xfId="0" applyNumberFormat="1" applyFont="1" applyFill="1" applyBorder="1" applyAlignment="1">
      <alignment horizontal="center" vertical="center" shrinkToFit="1"/>
    </xf>
    <xf numFmtId="0" fontId="37" fillId="4" borderId="29" xfId="0" applyNumberFormat="1" applyFont="1" applyFill="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23" fillId="0" borderId="7" xfId="0" applyFont="1" applyBorder="1" applyAlignment="1">
      <alignment vertical="center" shrinkToFit="1"/>
    </xf>
    <xf numFmtId="0" fontId="23" fillId="0" borderId="8" xfId="0" applyFont="1" applyBorder="1" applyAlignment="1">
      <alignment vertical="center" shrinkToFit="1"/>
    </xf>
    <xf numFmtId="0" fontId="23" fillId="0" borderId="29" xfId="0" applyFont="1" applyBorder="1" applyAlignment="1">
      <alignment vertical="center" shrinkToFit="1"/>
    </xf>
    <xf numFmtId="0" fontId="1" fillId="0" borderId="24"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22" xfId="0" applyFont="1" applyBorder="1" applyAlignment="1">
      <alignment horizontal="center" vertical="center" shrinkToFit="1"/>
    </xf>
    <xf numFmtId="0" fontId="1" fillId="0" borderId="7" xfId="0" applyFont="1" applyBorder="1" applyAlignment="1">
      <alignment vertical="center" shrinkToFit="1"/>
    </xf>
    <xf numFmtId="0" fontId="1" fillId="0" borderId="8" xfId="0" applyFont="1" applyBorder="1" applyAlignment="1">
      <alignment vertical="center" shrinkToFit="1"/>
    </xf>
    <xf numFmtId="0" fontId="1" fillId="0" borderId="29" xfId="0" applyFont="1" applyBorder="1" applyAlignment="1">
      <alignment vertical="center" shrinkToFit="1"/>
    </xf>
    <xf numFmtId="0" fontId="51" fillId="0" borderId="147" xfId="0" applyFont="1" applyBorder="1" applyAlignment="1">
      <alignment horizontal="center" vertical="center"/>
    </xf>
    <xf numFmtId="0" fontId="51" fillId="0" borderId="154" xfId="0" applyFont="1" applyBorder="1" applyAlignment="1">
      <alignment horizontal="center" vertical="center"/>
    </xf>
    <xf numFmtId="0" fontId="51" fillId="0" borderId="156" xfId="0" applyFont="1" applyBorder="1" applyAlignment="1">
      <alignment horizontal="center" vertical="center"/>
    </xf>
    <xf numFmtId="0" fontId="5" fillId="0" borderId="147" xfId="0" applyFont="1" applyBorder="1" applyAlignment="1">
      <alignment horizontal="center" vertical="center"/>
    </xf>
    <xf numFmtId="0" fontId="37" fillId="3" borderId="110" xfId="0" applyNumberFormat="1" applyFont="1" applyFill="1" applyBorder="1" applyAlignment="1">
      <alignment horizontal="center" vertical="center"/>
    </xf>
    <xf numFmtId="0" fontId="37" fillId="3" borderId="119" xfId="0" applyNumberFormat="1" applyFont="1" applyFill="1" applyBorder="1" applyAlignment="1">
      <alignment horizontal="center" vertical="center"/>
    </xf>
    <xf numFmtId="0" fontId="37" fillId="3" borderId="170" xfId="0" applyNumberFormat="1" applyFont="1" applyFill="1" applyBorder="1" applyAlignment="1">
      <alignment horizontal="center" vertical="center"/>
    </xf>
    <xf numFmtId="0" fontId="31" fillId="0" borderId="115" xfId="0" applyNumberFormat="1" applyFont="1" applyFill="1" applyBorder="1" applyAlignment="1">
      <alignment vertical="center" shrinkToFit="1"/>
    </xf>
    <xf numFmtId="0" fontId="37" fillId="3" borderId="115" xfId="0" applyNumberFormat="1" applyFont="1" applyFill="1" applyBorder="1" applyAlignment="1">
      <alignment horizontal="center" vertical="center" wrapText="1"/>
    </xf>
    <xf numFmtId="0" fontId="37" fillId="3" borderId="106" xfId="0" applyNumberFormat="1" applyFont="1" applyFill="1" applyBorder="1" applyAlignment="1">
      <alignment horizontal="center" vertical="center" wrapText="1"/>
    </xf>
    <xf numFmtId="0" fontId="31" fillId="0" borderId="115" xfId="0" applyNumberFormat="1" applyFont="1" applyBorder="1">
      <alignment vertical="center"/>
    </xf>
    <xf numFmtId="0" fontId="31" fillId="0" borderId="168" xfId="0" applyNumberFormat="1" applyFont="1" applyBorder="1">
      <alignment vertical="center"/>
    </xf>
    <xf numFmtId="0" fontId="31" fillId="0" borderId="106" xfId="0" applyNumberFormat="1" applyFont="1" applyBorder="1">
      <alignment vertical="center"/>
    </xf>
    <xf numFmtId="0" fontId="31" fillId="0" borderId="171" xfId="0" applyNumberFormat="1" applyFont="1" applyBorder="1">
      <alignment vertical="center"/>
    </xf>
    <xf numFmtId="0" fontId="31" fillId="0" borderId="106" xfId="0" applyNumberFormat="1" applyFont="1" applyFill="1" applyBorder="1" applyAlignment="1">
      <alignment vertical="center" shrinkToFit="1"/>
    </xf>
    <xf numFmtId="49" fontId="31" fillId="4" borderId="8" xfId="0" applyNumberFormat="1" applyFont="1" applyFill="1" applyBorder="1" applyAlignment="1">
      <alignment horizontal="center" vertical="center" shrinkToFit="1"/>
    </xf>
    <xf numFmtId="49" fontId="31" fillId="4" borderId="115" xfId="0" applyNumberFormat="1" applyFont="1" applyFill="1" applyBorder="1" applyAlignment="1">
      <alignment horizontal="center" vertical="center" shrinkToFit="1"/>
    </xf>
    <xf numFmtId="49" fontId="31" fillId="4" borderId="9" xfId="0" applyNumberFormat="1" applyFont="1" applyFill="1" applyBorder="1" applyAlignment="1">
      <alignment horizontal="center" vertical="center" shrinkToFit="1"/>
    </xf>
    <xf numFmtId="49" fontId="31" fillId="4" borderId="34" xfId="0" applyNumberFormat="1" applyFont="1" applyFill="1" applyBorder="1" applyAlignment="1">
      <alignment horizontal="center" vertical="center" shrinkToFit="1"/>
    </xf>
    <xf numFmtId="49" fontId="31" fillId="4" borderId="106" xfId="0" applyNumberFormat="1" applyFont="1" applyFill="1" applyBorder="1" applyAlignment="1">
      <alignment horizontal="center" vertical="center" shrinkToFit="1"/>
    </xf>
    <xf numFmtId="49" fontId="31" fillId="4" borderId="33" xfId="0" applyNumberFormat="1" applyFont="1" applyFill="1" applyBorder="1" applyAlignment="1">
      <alignment horizontal="center" vertical="center" shrinkToFit="1"/>
    </xf>
    <xf numFmtId="0" fontId="37" fillId="4" borderId="8" xfId="0" applyNumberFormat="1" applyFont="1" applyFill="1" applyBorder="1" applyAlignment="1">
      <alignment horizontal="center" vertical="center" shrinkToFit="1"/>
    </xf>
    <xf numFmtId="0" fontId="31" fillId="0" borderId="90" xfId="0" applyNumberFormat="1" applyFont="1" applyFill="1" applyBorder="1" applyAlignment="1">
      <alignment vertical="center" shrinkToFit="1"/>
    </xf>
    <xf numFmtId="0" fontId="31" fillId="4" borderId="33" xfId="0" applyNumberFormat="1" applyFont="1" applyFill="1" applyBorder="1" applyAlignment="1">
      <alignment horizontal="center" vertical="center" shrinkToFit="1"/>
    </xf>
    <xf numFmtId="0" fontId="31" fillId="4" borderId="35" xfId="0" applyNumberFormat="1" applyFont="1" applyFill="1" applyBorder="1" applyAlignment="1">
      <alignment horizontal="center" vertical="center" shrinkToFit="1"/>
    </xf>
    <xf numFmtId="0" fontId="31" fillId="4" borderId="90" xfId="0" applyNumberFormat="1" applyFont="1" applyFill="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29" xfId="0" applyFont="1" applyBorder="1" applyAlignment="1">
      <alignment horizontal="center" vertical="center" shrinkToFit="1"/>
    </xf>
    <xf numFmtId="0" fontId="1" fillId="0" borderId="29" xfId="0" applyFont="1" applyBorder="1" applyAlignment="1">
      <alignment horizontal="center" vertical="center" shrinkToFit="1"/>
    </xf>
    <xf numFmtId="0" fontId="35" fillId="0" borderId="0" xfId="1" applyNumberFormat="1" applyFont="1" applyFill="1" applyBorder="1" applyAlignment="1">
      <alignment horizontal="left" vertical="center" shrinkToFit="1"/>
    </xf>
    <xf numFmtId="0" fontId="31" fillId="5" borderId="9" xfId="0" applyNumberFormat="1" applyFont="1" applyFill="1" applyBorder="1" applyAlignment="1">
      <alignment horizontal="center" vertical="center" shrinkToFit="1"/>
    </xf>
    <xf numFmtId="0" fontId="31" fillId="5" borderId="7" xfId="0" applyNumberFormat="1" applyFont="1" applyFill="1" applyBorder="1" applyAlignment="1">
      <alignment horizontal="center" vertical="center" shrinkToFit="1"/>
    </xf>
    <xf numFmtId="0" fontId="31" fillId="5" borderId="8" xfId="0" applyNumberFormat="1" applyFont="1" applyFill="1" applyBorder="1" applyAlignment="1">
      <alignment horizontal="center" vertical="center" shrinkToFit="1"/>
    </xf>
    <xf numFmtId="0" fontId="31" fillId="5" borderId="29" xfId="0" applyNumberFormat="1" applyFont="1" applyFill="1" applyBorder="1" applyAlignment="1">
      <alignment horizontal="center" vertical="center" shrinkToFit="1"/>
    </xf>
    <xf numFmtId="0" fontId="32" fillId="0" borderId="168" xfId="0" applyNumberFormat="1" applyFont="1" applyFill="1" applyBorder="1" applyAlignment="1">
      <alignment horizontal="center" vertical="center" shrinkToFit="1"/>
    </xf>
    <xf numFmtId="0" fontId="23" fillId="0" borderId="169" xfId="0" applyFont="1" applyBorder="1" applyAlignment="1">
      <alignment horizontal="center" vertical="center" shrinkToFit="1"/>
    </xf>
    <xf numFmtId="49" fontId="32" fillId="4" borderId="8" xfId="0" applyNumberFormat="1" applyFont="1" applyFill="1" applyBorder="1" applyAlignment="1">
      <alignment horizontal="center" vertical="center" shrinkToFit="1"/>
    </xf>
    <xf numFmtId="49" fontId="32" fillId="4" borderId="115" xfId="0" applyNumberFormat="1" applyFont="1" applyFill="1" applyBorder="1" applyAlignment="1">
      <alignment horizontal="center" vertical="center" shrinkToFit="1"/>
    </xf>
    <xf numFmtId="49" fontId="32" fillId="4" borderId="9" xfId="0" applyNumberFormat="1" applyFont="1" applyFill="1" applyBorder="1" applyAlignment="1">
      <alignment horizontal="center" vertical="center" shrinkToFit="1"/>
    </xf>
    <xf numFmtId="49" fontId="32" fillId="4" borderId="34" xfId="0" applyNumberFormat="1" applyFont="1" applyFill="1" applyBorder="1" applyAlignment="1">
      <alignment horizontal="center" vertical="center" shrinkToFit="1"/>
    </xf>
    <xf numFmtId="49" fontId="32" fillId="4" borderId="106" xfId="0" applyNumberFormat="1" applyFont="1" applyFill="1" applyBorder="1" applyAlignment="1">
      <alignment horizontal="center" vertical="center" shrinkToFit="1"/>
    </xf>
    <xf numFmtId="49" fontId="32" fillId="4" borderId="33" xfId="0" applyNumberFormat="1" applyFont="1" applyFill="1" applyBorder="1" applyAlignment="1">
      <alignment horizontal="center" vertical="center" shrinkToFit="1"/>
    </xf>
    <xf numFmtId="0" fontId="32" fillId="0" borderId="115" xfId="0" applyNumberFormat="1" applyFont="1" applyFill="1" applyBorder="1" applyAlignment="1">
      <alignment horizontal="center" vertical="center" shrinkToFit="1"/>
    </xf>
    <xf numFmtId="0" fontId="31" fillId="0" borderId="151" xfId="0" applyFont="1" applyBorder="1" applyAlignment="1">
      <alignment horizontal="center" vertical="center" wrapText="1"/>
    </xf>
    <xf numFmtId="0" fontId="31" fillId="0" borderId="158" xfId="0" applyFont="1" applyBorder="1" applyAlignment="1">
      <alignment horizontal="center" vertical="center"/>
    </xf>
    <xf numFmtId="0" fontId="51" fillId="0" borderId="151" xfId="0" applyFont="1" applyBorder="1" applyAlignment="1">
      <alignment horizontal="center" vertical="center"/>
    </xf>
    <xf numFmtId="0" fontId="31" fillId="3" borderId="153" xfId="0" applyFont="1" applyFill="1" applyBorder="1" applyAlignment="1">
      <alignment horizontal="center" vertical="center"/>
    </xf>
    <xf numFmtId="0" fontId="31" fillId="3" borderId="161" xfId="0" applyFont="1" applyFill="1" applyBorder="1" applyAlignment="1">
      <alignment horizontal="center" vertical="center"/>
    </xf>
    <xf numFmtId="0" fontId="31" fillId="3" borderId="160" xfId="0" applyFont="1" applyFill="1" applyBorder="1" applyAlignment="1">
      <alignment horizontal="center" vertical="center"/>
    </xf>
    <xf numFmtId="0" fontId="31" fillId="3" borderId="156" xfId="0" applyFont="1" applyFill="1" applyBorder="1" applyAlignment="1">
      <alignment horizontal="center" vertical="center"/>
    </xf>
    <xf numFmtId="0" fontId="37" fillId="3" borderId="115" xfId="0" applyNumberFormat="1" applyFont="1" applyFill="1" applyBorder="1" applyAlignment="1">
      <alignment horizontal="center" vertical="center" wrapText="1" shrinkToFit="1"/>
    </xf>
    <xf numFmtId="0" fontId="37" fillId="3" borderId="168" xfId="0" applyNumberFormat="1" applyFont="1" applyFill="1" applyBorder="1" applyAlignment="1">
      <alignment horizontal="center" vertical="center" wrapText="1" shrinkToFit="1"/>
    </xf>
    <xf numFmtId="0" fontId="37" fillId="3" borderId="169" xfId="0" applyNumberFormat="1" applyFont="1" applyFill="1" applyBorder="1" applyAlignment="1">
      <alignment horizontal="center" vertical="center" wrapText="1" shrinkToFit="1"/>
    </xf>
    <xf numFmtId="0" fontId="32" fillId="0" borderId="169" xfId="0" applyNumberFormat="1" applyFont="1" applyFill="1" applyBorder="1" applyAlignment="1">
      <alignment horizontal="center" vertical="center" shrinkToFit="1"/>
    </xf>
    <xf numFmtId="0" fontId="5" fillId="0" borderId="7" xfId="0" applyFont="1" applyFill="1" applyBorder="1" applyAlignment="1">
      <alignment vertical="center" shrinkToFit="1"/>
    </xf>
    <xf numFmtId="0" fontId="5" fillId="0" borderId="8" xfId="0" applyFont="1" applyFill="1" applyBorder="1" applyAlignment="1">
      <alignment vertical="center" shrinkToFit="1"/>
    </xf>
    <xf numFmtId="3" fontId="31" fillId="0" borderId="147" xfId="0" applyNumberFormat="1" applyFont="1" applyBorder="1" applyAlignment="1">
      <alignment horizontal="center" vertical="center"/>
    </xf>
    <xf numFmtId="0" fontId="31" fillId="0" borderId="9" xfId="0" applyNumberFormat="1" applyFont="1" applyBorder="1" applyAlignment="1">
      <alignment horizontal="left" vertical="center" indent="1" shrinkToFit="1"/>
    </xf>
    <xf numFmtId="0" fontId="31" fillId="0" borderId="7" xfId="0" applyNumberFormat="1" applyFont="1" applyBorder="1" applyAlignment="1">
      <alignment horizontal="left" vertical="center" indent="1" shrinkToFit="1"/>
    </xf>
    <xf numFmtId="0" fontId="31" fillId="0" borderId="7" xfId="0" applyNumberFormat="1" applyFont="1" applyBorder="1" applyAlignment="1">
      <alignment vertical="center" shrinkToFit="1"/>
    </xf>
    <xf numFmtId="0" fontId="30" fillId="0" borderId="7" xfId="0" applyNumberFormat="1" applyFont="1" applyBorder="1" applyAlignment="1">
      <alignment vertical="center" shrinkToFit="1"/>
    </xf>
    <xf numFmtId="0" fontId="30" fillId="0" borderId="8" xfId="0" applyNumberFormat="1" applyFont="1" applyBorder="1" applyAlignment="1">
      <alignment vertical="center" shrinkToFit="1"/>
    </xf>
    <xf numFmtId="0" fontId="30" fillId="0" borderId="24" xfId="0" applyNumberFormat="1" applyFont="1" applyBorder="1" applyAlignment="1">
      <alignment vertical="center" shrinkToFit="1"/>
    </xf>
    <xf numFmtId="0" fontId="30" fillId="0" borderId="25" xfId="0" applyNumberFormat="1" applyFont="1" applyBorder="1" applyAlignment="1">
      <alignment vertical="center" shrinkToFit="1"/>
    </xf>
    <xf numFmtId="0" fontId="30" fillId="0" borderId="20" xfId="0" applyNumberFormat="1" applyFont="1" applyBorder="1" applyAlignment="1">
      <alignment vertical="center" shrinkToFit="1"/>
    </xf>
    <xf numFmtId="0" fontId="30" fillId="0" borderId="21" xfId="0" applyNumberFormat="1" applyFont="1" applyBorder="1" applyAlignment="1">
      <alignment vertical="center" shrinkToFit="1"/>
    </xf>
    <xf numFmtId="0" fontId="30" fillId="0" borderId="22" xfId="0" applyNumberFormat="1" applyFont="1" applyBorder="1" applyAlignment="1">
      <alignment vertical="center" shrinkToFit="1"/>
    </xf>
    <xf numFmtId="0" fontId="6" fillId="0" borderId="33" xfId="0" applyNumberFormat="1" applyFont="1" applyFill="1" applyBorder="1" applyAlignment="1">
      <alignment horizontal="center" vertical="center" shrinkToFit="1"/>
    </xf>
    <xf numFmtId="0" fontId="6" fillId="0" borderId="35" xfId="0" applyNumberFormat="1" applyFont="1" applyFill="1" applyBorder="1" applyAlignment="1">
      <alignment horizontal="center" vertical="center" shrinkToFit="1"/>
    </xf>
    <xf numFmtId="0" fontId="6" fillId="0" borderId="34" xfId="0" applyNumberFormat="1" applyFont="1" applyFill="1" applyBorder="1" applyAlignment="1">
      <alignment horizontal="center" vertical="center" shrinkToFit="1"/>
    </xf>
    <xf numFmtId="0" fontId="5" fillId="0" borderId="33" xfId="0" applyNumberFormat="1" applyFont="1" applyFill="1" applyBorder="1" applyAlignment="1">
      <alignment horizontal="center" vertical="center" shrinkToFit="1"/>
    </xf>
    <xf numFmtId="0" fontId="5" fillId="0" borderId="35" xfId="0" applyNumberFormat="1" applyFont="1" applyFill="1" applyBorder="1" applyAlignment="1">
      <alignment horizontal="center" vertical="center" shrinkToFit="1"/>
    </xf>
    <xf numFmtId="0" fontId="5" fillId="0" borderId="34" xfId="0" applyNumberFormat="1" applyFont="1" applyFill="1" applyBorder="1" applyAlignment="1">
      <alignment horizontal="center" vertical="center" shrinkToFit="1"/>
    </xf>
    <xf numFmtId="0" fontId="6" fillId="0" borderId="9" xfId="0" applyNumberFormat="1" applyFont="1" applyFill="1" applyBorder="1" applyAlignment="1">
      <alignment horizontal="center" vertical="center" shrinkToFit="1"/>
    </xf>
    <xf numFmtId="0" fontId="6" fillId="0" borderId="7" xfId="0" applyNumberFormat="1" applyFont="1" applyFill="1" applyBorder="1" applyAlignment="1">
      <alignment horizontal="center" vertical="center" shrinkToFit="1"/>
    </xf>
    <xf numFmtId="0" fontId="6" fillId="0" borderId="8" xfId="0" applyNumberFormat="1" applyFont="1" applyFill="1" applyBorder="1" applyAlignment="1">
      <alignment horizontal="center" vertical="center" shrinkToFit="1"/>
    </xf>
    <xf numFmtId="0" fontId="5" fillId="0" borderId="9" xfId="0" applyNumberFormat="1" applyFont="1" applyFill="1" applyBorder="1" applyAlignment="1">
      <alignment horizontal="center" vertical="center" shrinkToFit="1"/>
    </xf>
    <xf numFmtId="0" fontId="5" fillId="0" borderId="7" xfId="0" applyNumberFormat="1" applyFont="1" applyFill="1" applyBorder="1" applyAlignment="1">
      <alignment horizontal="center" vertical="center" shrinkToFit="1"/>
    </xf>
    <xf numFmtId="0" fontId="5" fillId="0" borderId="8" xfId="0" applyNumberFormat="1" applyFont="1" applyFill="1" applyBorder="1" applyAlignment="1">
      <alignment horizontal="center" vertical="center" shrinkToFit="1"/>
    </xf>
    <xf numFmtId="0" fontId="12" fillId="4" borderId="18" xfId="0" applyNumberFormat="1" applyFont="1" applyFill="1" applyBorder="1" applyAlignment="1">
      <alignment vertical="top" wrapText="1"/>
    </xf>
    <xf numFmtId="0" fontId="12" fillId="4" borderId="0" xfId="0" applyNumberFormat="1" applyFont="1" applyFill="1" applyBorder="1" applyAlignment="1">
      <alignment vertical="top"/>
    </xf>
    <xf numFmtId="0" fontId="12" fillId="4" borderId="19" xfId="0" applyNumberFormat="1" applyFont="1" applyFill="1" applyBorder="1" applyAlignment="1">
      <alignment vertical="top"/>
    </xf>
    <xf numFmtId="0" fontId="12" fillId="4" borderId="18" xfId="0" applyNumberFormat="1" applyFont="1" applyFill="1" applyBorder="1" applyAlignment="1">
      <alignment vertical="top"/>
    </xf>
    <xf numFmtId="0" fontId="12" fillId="4" borderId="89" xfId="0" applyNumberFormat="1" applyFont="1" applyFill="1" applyBorder="1" applyAlignment="1">
      <alignment vertical="top"/>
    </xf>
    <xf numFmtId="0" fontId="12" fillId="4" borderId="31" xfId="0" applyNumberFormat="1" applyFont="1" applyFill="1" applyBorder="1" applyAlignment="1">
      <alignment vertical="top"/>
    </xf>
    <xf numFmtId="0" fontId="12" fillId="4" borderId="36" xfId="0" applyNumberFormat="1" applyFont="1" applyFill="1" applyBorder="1" applyAlignment="1">
      <alignment vertical="top"/>
    </xf>
    <xf numFmtId="0" fontId="16" fillId="3" borderId="27"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0" fontId="3" fillId="4" borderId="27" xfId="0" applyNumberFormat="1" applyFont="1" applyFill="1" applyBorder="1" applyAlignment="1">
      <alignment horizontal="left" vertical="center"/>
    </xf>
    <xf numFmtId="0" fontId="3" fillId="4" borderId="24" xfId="0" applyNumberFormat="1" applyFont="1" applyFill="1" applyBorder="1" applyAlignment="1">
      <alignment horizontal="left" vertical="center"/>
    </xf>
    <xf numFmtId="0" fontId="3" fillId="4" borderId="28" xfId="0" applyNumberFormat="1" applyFont="1" applyFill="1" applyBorder="1" applyAlignment="1">
      <alignment horizontal="left" vertical="center"/>
    </xf>
    <xf numFmtId="0" fontId="3" fillId="4" borderId="20" xfId="0" applyNumberFormat="1" applyFont="1" applyFill="1" applyBorder="1" applyAlignment="1">
      <alignment horizontal="left" vertical="center"/>
    </xf>
    <xf numFmtId="0" fontId="3" fillId="4" borderId="21" xfId="0" applyNumberFormat="1" applyFont="1" applyFill="1" applyBorder="1" applyAlignment="1">
      <alignment horizontal="left" vertical="center"/>
    </xf>
    <xf numFmtId="0" fontId="3" fillId="4" borderId="23" xfId="0" applyNumberFormat="1" applyFont="1" applyFill="1" applyBorder="1" applyAlignment="1">
      <alignment horizontal="left" vertical="center"/>
    </xf>
    <xf numFmtId="0" fontId="16" fillId="3" borderId="119" xfId="0" applyNumberFormat="1" applyFont="1" applyFill="1" applyBorder="1" applyAlignment="1">
      <alignment horizontal="center" vertical="center" shrinkToFit="1"/>
    </xf>
    <xf numFmtId="0" fontId="16" fillId="3" borderId="111" xfId="0" applyNumberFormat="1" applyFont="1" applyFill="1" applyBorder="1" applyAlignment="1">
      <alignment horizontal="center" vertical="center" shrinkToFit="1"/>
    </xf>
    <xf numFmtId="0" fontId="16" fillId="3" borderId="20" xfId="0" applyNumberFormat="1" applyFont="1" applyFill="1" applyBorder="1" applyAlignment="1">
      <alignment horizontal="center" vertical="center" shrinkToFit="1"/>
    </xf>
    <xf numFmtId="0" fontId="16" fillId="3" borderId="21" xfId="0" applyNumberFormat="1" applyFont="1" applyFill="1" applyBorder="1" applyAlignment="1">
      <alignment horizontal="center" vertical="center" shrinkToFit="1"/>
    </xf>
    <xf numFmtId="0" fontId="16" fillId="3" borderId="22" xfId="0" applyNumberFormat="1" applyFont="1" applyFill="1" applyBorder="1" applyAlignment="1">
      <alignment horizontal="center" vertical="center" shrinkToFit="1"/>
    </xf>
    <xf numFmtId="0" fontId="16" fillId="3" borderId="9" xfId="0" applyNumberFormat="1" applyFont="1" applyFill="1" applyBorder="1" applyAlignment="1">
      <alignment horizontal="center" vertical="center" shrinkToFit="1"/>
    </xf>
    <xf numFmtId="0" fontId="16" fillId="3" borderId="7" xfId="0" applyNumberFormat="1" applyFont="1" applyFill="1" applyBorder="1" applyAlignment="1">
      <alignment horizontal="center" vertical="center" shrinkToFit="1"/>
    </xf>
    <xf numFmtId="0" fontId="16" fillId="3" borderId="8" xfId="0" applyNumberFormat="1" applyFont="1" applyFill="1" applyBorder="1" applyAlignment="1">
      <alignment horizontal="center" vertical="center" shrinkToFit="1"/>
    </xf>
    <xf numFmtId="0" fontId="16" fillId="3" borderId="18" xfId="0" applyNumberFormat="1" applyFont="1" applyFill="1" applyBorder="1" applyAlignment="1">
      <alignment horizontal="center" vertical="center" wrapText="1" shrinkToFit="1"/>
    </xf>
    <xf numFmtId="0" fontId="16" fillId="3" borderId="0" xfId="0" applyNumberFormat="1" applyFont="1" applyFill="1" applyBorder="1" applyAlignment="1">
      <alignment horizontal="center" vertical="center" shrinkToFit="1"/>
    </xf>
    <xf numFmtId="0" fontId="16" fillId="3" borderId="17"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16" fillId="3" borderId="24" xfId="0" applyNumberFormat="1" applyFont="1" applyFill="1" applyBorder="1" applyAlignment="1">
      <alignment horizontal="center" vertical="center" shrinkToFit="1"/>
    </xf>
    <xf numFmtId="0" fontId="16" fillId="3" borderId="25" xfId="0" applyNumberFormat="1" applyFont="1" applyFill="1" applyBorder="1" applyAlignment="1">
      <alignment horizontal="center" vertical="center" shrinkToFit="1"/>
    </xf>
    <xf numFmtId="0" fontId="5" fillId="4" borderId="27" xfId="0" applyNumberFormat="1" applyFont="1" applyFill="1" applyBorder="1" applyAlignment="1">
      <alignment horizontal="center" vertical="center"/>
    </xf>
    <xf numFmtId="0" fontId="5" fillId="4" borderId="24" xfId="0" applyNumberFormat="1" applyFont="1" applyFill="1" applyBorder="1" applyAlignment="1">
      <alignment horizontal="center" vertical="center"/>
    </xf>
    <xf numFmtId="0" fontId="5" fillId="4" borderId="28" xfId="0" applyNumberFormat="1" applyFont="1" applyFill="1" applyBorder="1" applyAlignment="1">
      <alignment horizontal="center" vertical="center"/>
    </xf>
    <xf numFmtId="0" fontId="5" fillId="4" borderId="18" xfId="0" applyNumberFormat="1" applyFont="1" applyFill="1" applyBorder="1" applyAlignment="1">
      <alignment horizontal="center" vertical="center"/>
    </xf>
    <xf numFmtId="0" fontId="5" fillId="4" borderId="0" xfId="0" applyNumberFormat="1" applyFont="1" applyFill="1" applyBorder="1" applyAlignment="1">
      <alignment horizontal="center" vertical="center"/>
    </xf>
    <xf numFmtId="0" fontId="5" fillId="4" borderId="19" xfId="0" applyNumberFormat="1" applyFont="1" applyFill="1" applyBorder="1" applyAlignment="1">
      <alignment horizontal="center" vertical="center"/>
    </xf>
    <xf numFmtId="0" fontId="31" fillId="0" borderId="34" xfId="0" applyNumberFormat="1" applyFont="1" applyFill="1" applyBorder="1" applyAlignment="1">
      <alignment vertical="center" shrinkToFit="1"/>
    </xf>
    <xf numFmtId="0" fontId="32" fillId="0" borderId="9" xfId="0" applyNumberFormat="1" applyFont="1" applyFill="1" applyBorder="1" applyAlignment="1">
      <alignment vertical="center" shrinkToFit="1"/>
    </xf>
    <xf numFmtId="0" fontId="30" fillId="4" borderId="115" xfId="0" applyNumberFormat="1" applyFont="1" applyFill="1" applyBorder="1" applyAlignment="1">
      <alignment horizontal="left" vertical="center" wrapText="1" shrinkToFit="1"/>
    </xf>
    <xf numFmtId="0" fontId="30" fillId="4" borderId="115" xfId="0" applyNumberFormat="1" applyFont="1" applyFill="1" applyBorder="1" applyAlignment="1">
      <alignment horizontal="left" vertical="center" shrinkToFit="1"/>
    </xf>
    <xf numFmtId="0" fontId="30" fillId="4" borderId="168" xfId="0" applyNumberFormat="1" applyFont="1" applyFill="1" applyBorder="1" applyAlignment="1">
      <alignment horizontal="left" vertical="center" shrinkToFit="1"/>
    </xf>
    <xf numFmtId="0" fontId="30" fillId="4" borderId="106" xfId="0" applyNumberFormat="1" applyFont="1" applyFill="1" applyBorder="1" applyAlignment="1">
      <alignment horizontal="left" vertical="center" shrinkToFit="1"/>
    </xf>
    <xf numFmtId="0" fontId="30" fillId="4" borderId="171" xfId="0" applyNumberFormat="1" applyFont="1" applyFill="1" applyBorder="1" applyAlignment="1">
      <alignment horizontal="left" vertical="center" shrinkToFit="1"/>
    </xf>
    <xf numFmtId="0" fontId="31" fillId="0" borderId="128" xfId="0" applyFont="1" applyBorder="1" applyAlignment="1">
      <alignment horizontal="center" vertical="center" shrinkToFit="1"/>
    </xf>
    <xf numFmtId="0" fontId="31" fillId="0" borderId="129" xfId="0" applyFont="1" applyBorder="1" applyAlignment="1">
      <alignment horizontal="center" vertical="center" shrinkToFit="1"/>
    </xf>
    <xf numFmtId="0" fontId="31" fillId="0" borderId="131" xfId="0" applyFont="1" applyFill="1" applyBorder="1" applyAlignment="1">
      <alignment horizontal="center" vertical="center"/>
    </xf>
    <xf numFmtId="0" fontId="31" fillId="0" borderId="132" xfId="0" applyFont="1" applyFill="1" applyBorder="1" applyAlignment="1">
      <alignment horizontal="center" vertical="center"/>
    </xf>
    <xf numFmtId="0" fontId="31" fillId="0" borderId="133" xfId="0" applyFont="1" applyFill="1" applyBorder="1" applyAlignment="1">
      <alignment horizontal="center" vertical="center"/>
    </xf>
    <xf numFmtId="0" fontId="37" fillId="0" borderId="134" xfId="0" applyFont="1" applyFill="1" applyBorder="1" applyAlignment="1">
      <alignment horizontal="center" vertical="center"/>
    </xf>
    <xf numFmtId="0" fontId="31" fillId="0" borderId="134" xfId="0" applyFont="1" applyBorder="1" applyAlignment="1">
      <alignment horizontal="center" vertical="center" shrinkToFit="1"/>
    </xf>
    <xf numFmtId="0" fontId="31" fillId="0" borderId="135" xfId="0" applyFont="1" applyBorder="1" applyAlignment="1">
      <alignment horizontal="center" vertical="center" shrinkToFit="1"/>
    </xf>
    <xf numFmtId="0" fontId="31" fillId="0" borderId="38" xfId="0" applyFont="1" applyFill="1" applyBorder="1" applyAlignment="1">
      <alignment horizontal="center" vertical="center"/>
    </xf>
    <xf numFmtId="0" fontId="31" fillId="0" borderId="39" xfId="0" applyFont="1" applyFill="1" applyBorder="1" applyAlignment="1">
      <alignment horizontal="center" vertical="center"/>
    </xf>
    <xf numFmtId="0" fontId="31" fillId="0" borderId="40" xfId="0" applyFont="1" applyFill="1" applyBorder="1" applyAlignment="1">
      <alignment horizontal="center" vertical="center"/>
    </xf>
    <xf numFmtId="0" fontId="37" fillId="0" borderId="128" xfId="0" applyFont="1" applyFill="1" applyBorder="1" applyAlignment="1">
      <alignment horizontal="center" vertical="center"/>
    </xf>
    <xf numFmtId="0" fontId="31" fillId="2" borderId="38" xfId="0" applyFont="1" applyFill="1" applyBorder="1" applyAlignment="1">
      <alignment horizontal="center" vertical="center"/>
    </xf>
    <xf numFmtId="0" fontId="31" fillId="2" borderId="39" xfId="0" applyFont="1" applyFill="1" applyBorder="1" applyAlignment="1">
      <alignment horizontal="center" vertical="center"/>
    </xf>
    <xf numFmtId="0" fontId="31" fillId="2" borderId="40" xfId="0" applyFont="1" applyFill="1" applyBorder="1" applyAlignment="1">
      <alignment horizontal="center" vertical="center"/>
    </xf>
    <xf numFmtId="0" fontId="37" fillId="6" borderId="38" xfId="0" applyFont="1" applyFill="1" applyBorder="1" applyAlignment="1">
      <alignment horizontal="center" vertical="center"/>
    </xf>
    <xf numFmtId="0" fontId="37" fillId="6" borderId="39" xfId="0" applyFont="1" applyFill="1" applyBorder="1" applyAlignment="1">
      <alignment horizontal="center" vertical="center"/>
    </xf>
    <xf numFmtId="0" fontId="37" fillId="6" borderId="40" xfId="0" applyFont="1" applyFill="1" applyBorder="1" applyAlignment="1">
      <alignment horizontal="center" vertical="center"/>
    </xf>
    <xf numFmtId="0" fontId="37" fillId="6" borderId="128" xfId="0" applyFont="1" applyFill="1" applyBorder="1" applyAlignment="1">
      <alignment horizontal="center" vertical="center"/>
    </xf>
    <xf numFmtId="0" fontId="37" fillId="6" borderId="129" xfId="0" applyFont="1" applyFill="1" applyBorder="1" applyAlignment="1">
      <alignment horizontal="center" vertical="center"/>
    </xf>
    <xf numFmtId="0" fontId="33" fillId="0" borderId="0" xfId="1" applyFont="1" applyFill="1" applyAlignment="1">
      <alignment horizontal="left" vertical="center" shrinkToFit="1"/>
    </xf>
    <xf numFmtId="0" fontId="32" fillId="0" borderId="0" xfId="1" applyFont="1" applyFill="1" applyAlignment="1">
      <alignment vertical="center"/>
    </xf>
    <xf numFmtId="49" fontId="17" fillId="0" borderId="7" xfId="1" applyNumberFormat="1" applyFont="1" applyBorder="1" applyAlignment="1">
      <alignment horizontal="center" vertical="center" shrinkToFit="1"/>
    </xf>
    <xf numFmtId="49" fontId="42" fillId="0" borderId="24" xfId="1" applyNumberFormat="1" applyFont="1" applyBorder="1" applyAlignment="1">
      <alignment horizontal="center" vertical="center" shrinkToFit="1"/>
    </xf>
    <xf numFmtId="0" fontId="42" fillId="0" borderId="9" xfId="1" applyFont="1" applyBorder="1" applyAlignment="1" applyProtection="1">
      <alignment horizontal="left" vertical="center" indent="1" shrinkToFit="1"/>
      <protection locked="0"/>
    </xf>
    <xf numFmtId="0" fontId="42" fillId="0" borderId="7" xfId="1" applyFont="1" applyBorder="1" applyAlignment="1" applyProtection="1">
      <alignment horizontal="left" vertical="center" indent="1" shrinkToFit="1"/>
      <protection locked="0"/>
    </xf>
    <xf numFmtId="49" fontId="42" fillId="0" borderId="9" xfId="1" applyNumberFormat="1" applyFont="1" applyBorder="1" applyAlignment="1">
      <alignment horizontal="left" vertical="center" indent="1" shrinkToFit="1"/>
    </xf>
    <xf numFmtId="49" fontId="42" fillId="0" borderId="7" xfId="1" applyNumberFormat="1" applyFont="1" applyBorder="1" applyAlignment="1">
      <alignment horizontal="left" vertical="center" indent="1" shrinkToFit="1"/>
    </xf>
    <xf numFmtId="49" fontId="42" fillId="0" borderId="8" xfId="1" applyNumberFormat="1" applyFont="1" applyBorder="1" applyAlignment="1">
      <alignment horizontal="left" vertical="center" indent="1" shrinkToFit="1"/>
    </xf>
    <xf numFmtId="49" fontId="42" fillId="0" borderId="9" xfId="1" applyNumberFormat="1" applyFont="1" applyBorder="1" applyAlignment="1" applyProtection="1">
      <alignment horizontal="left" vertical="center" indent="1" shrinkToFit="1"/>
      <protection locked="0"/>
    </xf>
    <xf numFmtId="49" fontId="42" fillId="0" borderId="7" xfId="1" applyNumberFormat="1" applyFont="1" applyBorder="1" applyAlignment="1" applyProtection="1">
      <alignment horizontal="left" vertical="center" indent="1" shrinkToFit="1"/>
      <protection locked="0"/>
    </xf>
    <xf numFmtId="49" fontId="42" fillId="0" borderId="9" xfId="1" applyNumberFormat="1" applyFont="1" applyBorder="1" applyAlignment="1" applyProtection="1">
      <alignment horizontal="center" vertical="center" shrinkToFit="1"/>
      <protection locked="0"/>
    </xf>
    <xf numFmtId="49" fontId="42" fillId="0" borderId="7" xfId="1" applyNumberFormat="1"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29" xfId="0" applyFont="1" applyBorder="1" applyAlignment="1" applyProtection="1">
      <alignment horizontal="center" vertical="center" shrinkToFit="1"/>
      <protection locked="0"/>
    </xf>
    <xf numFmtId="49" fontId="45" fillId="0" borderId="4" xfId="1" applyNumberFormat="1" applyFont="1" applyBorder="1" applyAlignment="1">
      <alignment horizontal="left" vertical="center" indent="1" shrinkToFit="1"/>
    </xf>
    <xf numFmtId="49" fontId="45" fillId="0" borderId="2" xfId="1" applyNumberFormat="1" applyFont="1" applyBorder="1" applyAlignment="1">
      <alignment horizontal="left" vertical="center" indent="1" shrinkToFit="1"/>
    </xf>
    <xf numFmtId="49" fontId="45" fillId="0" borderId="5" xfId="1" applyNumberFormat="1" applyFont="1" applyBorder="1" applyAlignment="1">
      <alignment horizontal="left" vertical="center" indent="1" shrinkToFit="1"/>
    </xf>
    <xf numFmtId="49" fontId="43" fillId="0" borderId="12" xfId="1" applyNumberFormat="1" applyFont="1" applyBorder="1" applyAlignment="1">
      <alignment horizontal="center" vertical="center" shrinkToFit="1"/>
    </xf>
    <xf numFmtId="0" fontId="42" fillId="0" borderId="18" xfId="1" applyFont="1" applyBorder="1" applyAlignment="1">
      <alignment horizontal="left" vertical="center" indent="1" shrinkToFit="1"/>
    </xf>
    <xf numFmtId="0" fontId="42" fillId="0" borderId="0" xfId="1" applyFont="1" applyAlignment="1">
      <alignment horizontal="left" vertical="center" indent="1" shrinkToFit="1"/>
    </xf>
    <xf numFmtId="0" fontId="42" fillId="0" borderId="19" xfId="1" applyFont="1" applyBorder="1" applyAlignment="1">
      <alignment horizontal="left" vertical="center" indent="1" shrinkToFit="1"/>
    </xf>
    <xf numFmtId="0" fontId="42" fillId="0" borderId="20" xfId="1" applyFont="1" applyBorder="1" applyAlignment="1">
      <alignment horizontal="left" vertical="center" indent="1" shrinkToFit="1"/>
    </xf>
    <xf numFmtId="0" fontId="42" fillId="0" borderId="21" xfId="1" applyFont="1" applyBorder="1" applyAlignment="1">
      <alignment horizontal="left" vertical="center" indent="1" shrinkToFit="1"/>
    </xf>
    <xf numFmtId="0" fontId="42" fillId="0" borderId="23" xfId="1" applyFont="1" applyBorder="1" applyAlignment="1">
      <alignment horizontal="left" vertical="center" indent="1" shrinkToFit="1"/>
    </xf>
    <xf numFmtId="0" fontId="43" fillId="0" borderId="26" xfId="1" applyFont="1" applyBorder="1" applyAlignment="1">
      <alignment horizontal="left" vertical="center" indent="1" shrinkToFit="1"/>
    </xf>
    <xf numFmtId="49" fontId="42" fillId="0" borderId="21" xfId="1" applyNumberFormat="1" applyFont="1" applyBorder="1" applyAlignment="1">
      <alignment horizontal="left" vertical="center" indent="1" shrinkToFit="1"/>
    </xf>
    <xf numFmtId="177" fontId="45" fillId="0" borderId="4" xfId="1" applyNumberFormat="1" applyFont="1" applyBorder="1" applyAlignment="1">
      <alignment horizontal="left" vertical="center" indent="1" shrinkToFit="1"/>
    </xf>
    <xf numFmtId="177" fontId="45" fillId="0" borderId="2" xfId="1" applyNumberFormat="1" applyFont="1" applyBorder="1" applyAlignment="1">
      <alignment horizontal="left" vertical="center" indent="1" shrinkToFit="1"/>
    </xf>
    <xf numFmtId="177" fontId="45" fillId="0" borderId="5" xfId="1" applyNumberFormat="1" applyFont="1" applyBorder="1" applyAlignment="1">
      <alignment horizontal="left" vertical="center" indent="1" shrinkToFit="1"/>
    </xf>
    <xf numFmtId="0" fontId="45" fillId="0" borderId="9" xfId="1" applyFont="1" applyBorder="1" applyAlignment="1">
      <alignment horizontal="left" vertical="center" indent="1" shrinkToFit="1"/>
    </xf>
    <xf numFmtId="0" fontId="45" fillId="0" borderId="7" xfId="1" applyFont="1" applyBorder="1" applyAlignment="1">
      <alignment horizontal="left" vertical="center" indent="1" shrinkToFit="1"/>
    </xf>
    <xf numFmtId="0" fontId="45" fillId="0" borderId="8" xfId="1" applyFont="1" applyBorder="1" applyAlignment="1">
      <alignment horizontal="left" vertical="center" indent="1" shrinkToFit="1"/>
    </xf>
    <xf numFmtId="49" fontId="16" fillId="0" borderId="28" xfId="1" applyNumberFormat="1" applyFont="1" applyBorder="1" applyAlignment="1">
      <alignment vertical="center" shrinkToFit="1"/>
    </xf>
    <xf numFmtId="0" fontId="40" fillId="0" borderId="9" xfId="0" applyNumberFormat="1" applyFont="1" applyFill="1" applyBorder="1" applyAlignment="1">
      <alignment horizontal="center" vertical="center" shrinkToFit="1"/>
    </xf>
    <xf numFmtId="0" fontId="40" fillId="0" borderId="7" xfId="0" applyNumberFormat="1" applyFont="1" applyFill="1" applyBorder="1" applyAlignment="1">
      <alignment horizontal="center" vertical="center" shrinkToFit="1"/>
    </xf>
    <xf numFmtId="0" fontId="40" fillId="0" borderId="8" xfId="0" applyNumberFormat="1" applyFont="1" applyFill="1" applyBorder="1" applyAlignment="1">
      <alignment horizontal="center" vertical="center" shrinkToFit="1"/>
    </xf>
    <xf numFmtId="0" fontId="42" fillId="0" borderId="115" xfId="0" applyNumberFormat="1" applyFont="1" applyBorder="1" applyAlignment="1">
      <alignment horizontal="center" vertical="center"/>
    </xf>
    <xf numFmtId="0" fontId="43" fillId="0" borderId="9" xfId="0" applyNumberFormat="1" applyFont="1" applyFill="1" applyBorder="1" applyAlignment="1">
      <alignment horizontal="center" vertical="center" shrinkToFit="1"/>
    </xf>
    <xf numFmtId="0" fontId="43" fillId="0" borderId="7" xfId="0" applyNumberFormat="1" applyFont="1" applyFill="1" applyBorder="1" applyAlignment="1">
      <alignment horizontal="center" vertical="center" shrinkToFit="1"/>
    </xf>
    <xf numFmtId="0" fontId="43" fillId="0" borderId="8" xfId="0" applyNumberFormat="1" applyFont="1" applyFill="1" applyBorder="1" applyAlignment="1">
      <alignment horizontal="center" vertical="center" shrinkToFit="1"/>
    </xf>
    <xf numFmtId="0" fontId="42" fillId="0" borderId="115" xfId="0" applyNumberFormat="1" applyFont="1" applyFill="1" applyBorder="1" applyAlignment="1">
      <alignment horizontal="center" vertical="center" shrinkToFit="1"/>
    </xf>
    <xf numFmtId="49" fontId="43" fillId="0" borderId="118" xfId="0" applyNumberFormat="1" applyFont="1" applyFill="1" applyBorder="1" applyAlignment="1">
      <alignment horizontal="left" vertical="center" indent="1" shrinkToFit="1"/>
    </xf>
    <xf numFmtId="49" fontId="43" fillId="0" borderId="115" xfId="0" applyNumberFormat="1" applyFont="1" applyFill="1" applyBorder="1" applyAlignment="1">
      <alignment horizontal="left" vertical="center" indent="1" shrinkToFit="1"/>
    </xf>
    <xf numFmtId="49" fontId="43" fillId="0" borderId="6" xfId="0" applyNumberFormat="1" applyFont="1" applyFill="1" applyBorder="1" applyAlignment="1">
      <alignment horizontal="left" vertical="center" indent="1" shrinkToFit="1"/>
    </xf>
    <xf numFmtId="0" fontId="43" fillId="0" borderId="9" xfId="0" applyFont="1" applyFill="1" applyBorder="1" applyAlignment="1">
      <alignment horizontal="center" vertical="center"/>
    </xf>
    <xf numFmtId="0" fontId="43" fillId="0" borderId="7" xfId="0" applyFont="1" applyFill="1" applyBorder="1" applyAlignment="1">
      <alignment horizontal="center" vertical="center"/>
    </xf>
    <xf numFmtId="0" fontId="43" fillId="0" borderId="8" xfId="0" applyFont="1" applyFill="1" applyBorder="1" applyAlignment="1">
      <alignment horizontal="center" vertical="center"/>
    </xf>
    <xf numFmtId="49" fontId="43" fillId="0" borderId="9" xfId="0" applyNumberFormat="1" applyFont="1" applyFill="1" applyBorder="1" applyAlignment="1">
      <alignment horizontal="center" vertical="center" shrinkToFit="1"/>
    </xf>
    <xf numFmtId="49" fontId="43" fillId="0" borderId="7" xfId="0" applyNumberFormat="1" applyFont="1" applyFill="1" applyBorder="1" applyAlignment="1">
      <alignment horizontal="center" vertical="center" shrinkToFit="1"/>
    </xf>
    <xf numFmtId="49" fontId="43" fillId="0" borderId="8" xfId="0" applyNumberFormat="1" applyFont="1" applyFill="1" applyBorder="1" applyAlignment="1">
      <alignment horizontal="center" vertical="center" shrinkToFit="1"/>
    </xf>
    <xf numFmtId="179" fontId="43" fillId="0" borderId="9" xfId="0" applyNumberFormat="1" applyFont="1" applyFill="1" applyBorder="1" applyAlignment="1">
      <alignment horizontal="center" vertical="center" shrinkToFit="1"/>
    </xf>
    <xf numFmtId="179" fontId="43" fillId="0" borderId="7" xfId="0" applyNumberFormat="1" applyFont="1" applyFill="1" applyBorder="1" applyAlignment="1">
      <alignment horizontal="center" vertical="center" shrinkToFit="1"/>
    </xf>
    <xf numFmtId="49" fontId="43" fillId="0" borderId="101" xfId="0" applyNumberFormat="1" applyFont="1" applyFill="1" applyBorder="1" applyAlignment="1">
      <alignment horizontal="left" vertical="center" indent="1" shrinkToFit="1"/>
    </xf>
    <xf numFmtId="49" fontId="43" fillId="0" borderId="7" xfId="0" applyNumberFormat="1" applyFont="1" applyFill="1" applyBorder="1" applyAlignment="1">
      <alignment horizontal="left" vertical="center" indent="1" shrinkToFit="1"/>
    </xf>
    <xf numFmtId="49" fontId="43" fillId="0" borderId="113" xfId="0" applyNumberFormat="1" applyFont="1" applyFill="1" applyBorder="1" applyAlignment="1">
      <alignment horizontal="left" vertical="center" indent="1" shrinkToFit="1"/>
    </xf>
    <xf numFmtId="49" fontId="43" fillId="0" borderId="29" xfId="0" applyNumberFormat="1" applyFont="1" applyFill="1" applyBorder="1" applyAlignment="1">
      <alignment horizontal="center" vertical="center" shrinkToFit="1"/>
    </xf>
    <xf numFmtId="0" fontId="42" fillId="0" borderId="33" xfId="0" applyNumberFormat="1" applyFont="1" applyBorder="1" applyAlignment="1">
      <alignment horizontal="left" vertical="center" indent="1" shrinkToFit="1"/>
    </xf>
    <xf numFmtId="0" fontId="42" fillId="0" borderId="35" xfId="0" applyNumberFormat="1" applyFont="1" applyBorder="1" applyAlignment="1">
      <alignment horizontal="left" vertical="center" indent="1" shrinkToFit="1"/>
    </xf>
    <xf numFmtId="0" fontId="42" fillId="0" borderId="90" xfId="0" applyNumberFormat="1" applyFont="1" applyBorder="1" applyAlignment="1">
      <alignment horizontal="left" vertical="center" indent="1" shrinkToFit="1"/>
    </xf>
    <xf numFmtId="178" fontId="42" fillId="0" borderId="33" xfId="0" applyNumberFormat="1" applyFont="1" applyBorder="1" applyAlignment="1">
      <alignment horizontal="left" vertical="center" indent="1" shrinkToFit="1"/>
    </xf>
    <xf numFmtId="178" fontId="42" fillId="0" borderId="35" xfId="0" applyNumberFormat="1" applyFont="1" applyBorder="1" applyAlignment="1">
      <alignment horizontal="left" vertical="center" indent="1" shrinkToFit="1"/>
    </xf>
    <xf numFmtId="178" fontId="42" fillId="0" borderId="34" xfId="0" applyNumberFormat="1" applyFont="1" applyBorder="1" applyAlignment="1">
      <alignment horizontal="left" vertical="center" indent="1" shrinkToFit="1"/>
    </xf>
    <xf numFmtId="49" fontId="42" fillId="0" borderId="33" xfId="0" applyNumberFormat="1" applyFont="1" applyBorder="1" applyAlignment="1">
      <alignment horizontal="center" vertical="center" shrinkToFit="1"/>
    </xf>
    <xf numFmtId="49" fontId="42" fillId="0" borderId="35" xfId="0" applyNumberFormat="1" applyFont="1" applyBorder="1" applyAlignment="1">
      <alignment horizontal="center" vertical="center" shrinkToFit="1"/>
    </xf>
    <xf numFmtId="49" fontId="42" fillId="0" borderId="90" xfId="0" applyNumberFormat="1" applyFont="1" applyBorder="1" applyAlignment="1">
      <alignment horizontal="center" vertical="center" shrinkToFit="1"/>
    </xf>
    <xf numFmtId="0" fontId="12" fillId="0" borderId="0" xfId="1" applyNumberFormat="1" applyFont="1" applyFill="1" applyBorder="1" applyAlignment="1">
      <alignment vertical="center" shrinkToFit="1"/>
    </xf>
    <xf numFmtId="0" fontId="5" fillId="0" borderId="128" xfId="0" applyFont="1" applyBorder="1" applyAlignment="1">
      <alignment horizontal="center" vertical="center" shrinkToFit="1"/>
    </xf>
    <xf numFmtId="0" fontId="5" fillId="0" borderId="129" xfId="0" applyFont="1" applyBorder="1" applyAlignment="1">
      <alignment horizontal="center" vertical="center" shrinkToFit="1"/>
    </xf>
    <xf numFmtId="0" fontId="5" fillId="0" borderId="131" xfId="0" applyFont="1" applyFill="1" applyBorder="1" applyAlignment="1">
      <alignment horizontal="center" vertical="center"/>
    </xf>
    <xf numFmtId="0" fontId="5" fillId="0" borderId="132" xfId="0" applyFont="1" applyFill="1" applyBorder="1" applyAlignment="1">
      <alignment horizontal="center" vertical="center"/>
    </xf>
    <xf numFmtId="0" fontId="5" fillId="0" borderId="133" xfId="0" applyFont="1" applyFill="1" applyBorder="1" applyAlignment="1">
      <alignment horizontal="center" vertical="center"/>
    </xf>
    <xf numFmtId="0" fontId="16" fillId="0" borderId="134" xfId="0" applyFont="1" applyFill="1" applyBorder="1" applyAlignment="1">
      <alignment horizontal="center" vertical="center"/>
    </xf>
    <xf numFmtId="0" fontId="5" fillId="0" borderId="134" xfId="0" applyFont="1" applyBorder="1" applyAlignment="1">
      <alignment horizontal="center" vertical="center" shrinkToFit="1"/>
    </xf>
    <xf numFmtId="0" fontId="5" fillId="0" borderId="135" xfId="0" applyFont="1" applyBorder="1" applyAlignment="1">
      <alignment horizontal="center" vertical="center" shrinkToFit="1"/>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16" fillId="0" borderId="128"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16" fillId="6" borderId="38" xfId="0" applyFont="1" applyFill="1" applyBorder="1" applyAlignment="1">
      <alignment horizontal="center" vertical="center"/>
    </xf>
    <xf numFmtId="0" fontId="16" fillId="6" borderId="39" xfId="0" applyFont="1" applyFill="1" applyBorder="1" applyAlignment="1">
      <alignment horizontal="center" vertical="center"/>
    </xf>
    <xf numFmtId="0" fontId="16" fillId="6" borderId="40" xfId="0" applyFont="1" applyFill="1" applyBorder="1" applyAlignment="1">
      <alignment horizontal="center" vertical="center"/>
    </xf>
    <xf numFmtId="0" fontId="16" fillId="6" borderId="128" xfId="0" applyFont="1" applyFill="1" applyBorder="1" applyAlignment="1">
      <alignment horizontal="center" vertical="center"/>
    </xf>
    <xf numFmtId="0" fontId="16" fillId="6" borderId="129" xfId="0" applyFont="1" applyFill="1" applyBorder="1" applyAlignment="1">
      <alignment horizontal="center" vertical="center"/>
    </xf>
    <xf numFmtId="0" fontId="40" fillId="0" borderId="128" xfId="0" applyFont="1" applyBorder="1" applyAlignment="1">
      <alignment horizontal="center" vertical="center" shrinkToFit="1"/>
    </xf>
    <xf numFmtId="0" fontId="40" fillId="0" borderId="129" xfId="0" applyFont="1" applyBorder="1" applyAlignment="1">
      <alignment horizontal="center" vertical="center" shrinkToFit="1"/>
    </xf>
    <xf numFmtId="0" fontId="40" fillId="0" borderId="38" xfId="0" applyFont="1" applyFill="1" applyBorder="1" applyAlignment="1">
      <alignment horizontal="center" vertical="center"/>
    </xf>
    <xf numFmtId="0" fontId="40" fillId="0" borderId="39" xfId="0" applyFont="1" applyFill="1" applyBorder="1" applyAlignment="1">
      <alignment horizontal="center" vertical="center"/>
    </xf>
    <xf numFmtId="0" fontId="40" fillId="0" borderId="40" xfId="0" applyFont="1" applyFill="1" applyBorder="1" applyAlignment="1">
      <alignment horizontal="center" vertical="center"/>
    </xf>
    <xf numFmtId="0" fontId="41" fillId="0" borderId="128" xfId="0" applyFont="1" applyFill="1" applyBorder="1" applyAlignment="1">
      <alignment horizontal="center" vertical="center"/>
    </xf>
    <xf numFmtId="0" fontId="8" fillId="0" borderId="0" xfId="1" applyFont="1" applyFill="1" applyAlignment="1">
      <alignment horizontal="right" vertical="center" shrinkToFit="1"/>
    </xf>
    <xf numFmtId="0" fontId="8" fillId="0" borderId="0" xfId="1" applyFont="1" applyFill="1" applyAlignment="1">
      <alignment horizontal="left" vertical="center" shrinkToFit="1"/>
    </xf>
    <xf numFmtId="0" fontId="6" fillId="0" borderId="0" xfId="1" applyFont="1" applyFill="1" applyAlignment="1">
      <alignment vertical="center"/>
    </xf>
    <xf numFmtId="0" fontId="8" fillId="0" borderId="0" xfId="1" applyFont="1" applyFill="1" applyAlignment="1">
      <alignment horizontal="center" vertical="center" shrinkToFit="1"/>
    </xf>
  </cellXfs>
  <cellStyles count="6">
    <cellStyle name="桁区切り" xfId="5" builtinId="6"/>
    <cellStyle name="通貨 3" xfId="2" xr:uid="{00000000-0005-0000-0000-000001000000}"/>
    <cellStyle name="標準" xfId="0" builtinId="0"/>
    <cellStyle name="標準 2" xfId="4" xr:uid="{00000000-0005-0000-0000-000003000000}"/>
    <cellStyle name="標準 4" xfId="1" xr:uid="{00000000-0005-0000-0000-000004000000}"/>
    <cellStyle name="標準_Book2" xfId="3" xr:uid="{00000000-0005-0000-0000-000005000000}"/>
  </cellStyles>
  <dxfs count="23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patternType="solid">
          <bgColor theme="5" tint="0.79998168889431442"/>
        </patternFill>
      </fill>
    </dxf>
    <dxf>
      <fill>
        <patternFill>
          <bgColor theme="5" tint="0.79998168889431442"/>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bgColor theme="5" tint="0.79998168889431442"/>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patternType="none">
          <bgColor auto="1"/>
        </patternFill>
      </fill>
    </dxf>
    <dxf>
      <fill>
        <patternFill>
          <bgColor theme="0" tint="-0.14996795556505021"/>
        </patternFill>
      </fill>
    </dxf>
    <dxf>
      <font>
        <color auto="1"/>
      </font>
      <fill>
        <patternFill patternType="solid">
          <bgColor theme="5" tint="0.79998168889431442"/>
        </patternFill>
      </fill>
    </dxf>
    <dxf>
      <fill>
        <patternFill>
          <bgColor theme="5" tint="0.79998168889431442"/>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bgColor theme="5" tint="0.79998168889431442"/>
        </patternFill>
      </fill>
    </dxf>
    <dxf>
      <fill>
        <patternFill patternType="none">
          <bgColor auto="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E7F6FF"/>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60"/>
  <sheetViews>
    <sheetView workbookViewId="0">
      <selection activeCell="B1" sqref="B1"/>
    </sheetView>
  </sheetViews>
  <sheetFormatPr defaultRowHeight="18.75" x14ac:dyDescent="0.4"/>
  <cols>
    <col min="1" max="1" width="4.5" customWidth="1"/>
    <col min="2" max="2" width="35.125" customWidth="1"/>
    <col min="3" max="3" width="28" customWidth="1"/>
  </cols>
  <sheetData>
    <row r="1" spans="1:5" ht="19.5" thickBot="1" x14ac:dyDescent="0.45">
      <c r="A1" t="s">
        <v>0</v>
      </c>
    </row>
    <row r="2" spans="1:5" ht="19.5" thickBot="1" x14ac:dyDescent="0.45">
      <c r="B2" s="199" t="s">
        <v>1</v>
      </c>
      <c r="C2" s="200" t="s">
        <v>2</v>
      </c>
    </row>
    <row r="3" spans="1:5" x14ac:dyDescent="0.4">
      <c r="B3" s="201" t="s">
        <v>3</v>
      </c>
      <c r="C3" s="202" t="e">
        <f>IF(#REF!="■","新規",IF(#REF!="■","変更",IF(#REF!="■","解約","")))</f>
        <v>#REF!</v>
      </c>
    </row>
    <row r="4" spans="1:5" x14ac:dyDescent="0.4">
      <c r="B4" s="203" t="s">
        <v>4</v>
      </c>
      <c r="C4" s="204" t="e">
        <f>IF(#REF!="","",#REF!)</f>
        <v>#REF!</v>
      </c>
    </row>
    <row r="5" spans="1:5" ht="19.5" thickBot="1" x14ac:dyDescent="0.45">
      <c r="B5" s="205" t="s">
        <v>5</v>
      </c>
      <c r="C5" s="206" t="e">
        <f>IF(#REF!="","",#REF!)</f>
        <v>#REF!</v>
      </c>
      <c r="E5" s="207"/>
    </row>
    <row r="6" spans="1:5" x14ac:dyDescent="0.4">
      <c r="B6" s="208" t="s">
        <v>6</v>
      </c>
      <c r="C6" s="202" t="str">
        <f>IF(サービス個別_Microsoft365!F9="■","新規",IF(サービス個別_Microsoft365!F10="■","変更：標準メニュー",IF(サービス個別_Microsoft365!F12="■","変更：オプションメニュー",IF(サービス個別_Microsoft365!F13="■","解約",""))))</f>
        <v/>
      </c>
    </row>
    <row r="7" spans="1:5" x14ac:dyDescent="0.4">
      <c r="B7" s="203" t="s">
        <v>7</v>
      </c>
      <c r="C7" s="204" t="str">
        <f>IF(サービス個別_Microsoft365!J16="","",サービス個別_Microsoft365!J16)</f>
        <v/>
      </c>
    </row>
    <row r="8" spans="1:5" x14ac:dyDescent="0.4">
      <c r="B8" s="209" t="s">
        <v>8</v>
      </c>
      <c r="C8" s="210" t="str">
        <f>IF(サービス個別_Microsoft365!N28="","",サービス個別_Microsoft365!N28)</f>
        <v/>
      </c>
    </row>
    <row r="9" spans="1:5" x14ac:dyDescent="0.4">
      <c r="B9" s="209" t="s">
        <v>9</v>
      </c>
      <c r="C9" s="210" t="str">
        <f>IF(サービス個別_Microsoft365!O28="","",サービス個別_Microsoft365!O28)</f>
        <v/>
      </c>
    </row>
    <row r="10" spans="1:5" x14ac:dyDescent="0.4">
      <c r="B10" s="209" t="s">
        <v>10</v>
      </c>
      <c r="C10" s="210" t="str">
        <f>IF(サービス個別_Microsoft365!Y28="","",サービス個別_Microsoft365!Y28)</f>
        <v/>
      </c>
    </row>
    <row r="11" spans="1:5" x14ac:dyDescent="0.4">
      <c r="B11" s="209" t="s">
        <v>11</v>
      </c>
      <c r="C11" s="210" t="str">
        <f>IF(サービス個別_Microsoft365!R177="","",サービス個別_Microsoft365!R177)</f>
        <v/>
      </c>
    </row>
    <row r="12" spans="1:5" x14ac:dyDescent="0.4">
      <c r="B12" s="209" t="s">
        <v>12</v>
      </c>
      <c r="C12" s="210" t="str">
        <f>IF(サービス個別_Microsoft365!E64="","",サービス個別_Microsoft365!E64)</f>
        <v/>
      </c>
    </row>
    <row r="13" spans="1:5" x14ac:dyDescent="0.4">
      <c r="B13" s="209" t="s">
        <v>13</v>
      </c>
      <c r="C13" s="210" t="str">
        <f>IF(サービス個別_Microsoft365!H71="■","利用しない",IF(サービス個別_Microsoft365!H72="■","利用する",""))</f>
        <v/>
      </c>
    </row>
    <row r="14" spans="1:5" x14ac:dyDescent="0.4">
      <c r="B14" s="209" t="s">
        <v>14</v>
      </c>
      <c r="C14" s="210" t="str">
        <f>IF(サービス個別_Microsoft365!H95="■","利用しない",IF(サービス個別_Microsoft365!H96="■","利用する",""))</f>
        <v/>
      </c>
    </row>
    <row r="15" spans="1:5" x14ac:dyDescent="0.4">
      <c r="B15" s="209" t="s">
        <v>15</v>
      </c>
      <c r="C15" s="210" t="str">
        <f>IF(サービス個別_Microsoft365!H121="■","利用しない",IF(サービス個別_Microsoft365!H122="■","利用する",""))</f>
        <v/>
      </c>
    </row>
    <row r="16" spans="1:5" ht="19.5" thickBot="1" x14ac:dyDescent="0.45">
      <c r="B16" s="211" t="s">
        <v>16</v>
      </c>
      <c r="C16" s="212" t="str">
        <f>IF(サービス個別_Microsoft365!J19="","",サービス個別_Microsoft365!J19)</f>
        <v/>
      </c>
    </row>
    <row r="17" spans="2:4" x14ac:dyDescent="0.4">
      <c r="B17" s="208" t="s">
        <v>17</v>
      </c>
      <c r="C17" s="202" t="str">
        <f>IF(サービス個別_Azureプライベート!F9="■","新規",IF(サービス個別_Azureプライベート!F12="■","変更：標準メニュー",IF(サービス個別_Azureプライベート!F13="■","変更：オプションメニュー",IF(サービス個別_Microsoft365!F13="■","解約",""))))</f>
        <v/>
      </c>
    </row>
    <row r="18" spans="2:4" x14ac:dyDescent="0.4">
      <c r="B18" s="203" t="s">
        <v>18</v>
      </c>
      <c r="C18" s="204" t="str">
        <f>IF(サービス個別_Azureプライベート!J16="","",サービス個別_Azureプライベート!J16)</f>
        <v/>
      </c>
    </row>
    <row r="19" spans="2:4" x14ac:dyDescent="0.4">
      <c r="B19" s="209" t="s">
        <v>19</v>
      </c>
      <c r="C19" s="210" t="str">
        <f>IF(サービス個別_Azureプライベート!M14="","",サービス個別_Azureプライベート!M14)</f>
        <v/>
      </c>
    </row>
    <row r="20" spans="2:4" x14ac:dyDescent="0.4">
      <c r="B20" s="209" t="s">
        <v>20</v>
      </c>
      <c r="C20" s="210" t="str">
        <f>IF(サービス個別_Azureプライベート!N14="","",サービス個別_Azureプライベート!N14)</f>
        <v/>
      </c>
    </row>
    <row r="21" spans="2:4" x14ac:dyDescent="0.4">
      <c r="B21" s="209" t="s">
        <v>21</v>
      </c>
      <c r="C21" s="210" t="str">
        <f>IF(サービス個別_Azureプライベート!W29="","",サービス個別_Azureプライベート!W29)</f>
        <v/>
      </c>
    </row>
    <row r="22" spans="2:4" x14ac:dyDescent="0.4">
      <c r="B22" s="209" t="s">
        <v>22</v>
      </c>
      <c r="C22" s="210" t="str">
        <f>IF(サービス個別_Azureプライベート!R121="","",サービス個別_Azureプライベート!R121)</f>
        <v/>
      </c>
    </row>
    <row r="23" spans="2:4" x14ac:dyDescent="0.4">
      <c r="B23" s="209" t="s">
        <v>23</v>
      </c>
      <c r="C23" s="210"/>
      <c r="D23" t="s">
        <v>24</v>
      </c>
    </row>
    <row r="24" spans="2:4" x14ac:dyDescent="0.4">
      <c r="B24" s="209" t="s">
        <v>25</v>
      </c>
      <c r="C24" s="210"/>
      <c r="D24" t="s">
        <v>24</v>
      </c>
    </row>
    <row r="25" spans="2:4" ht="28.5" x14ac:dyDescent="0.4">
      <c r="B25" s="209" t="s">
        <v>26</v>
      </c>
      <c r="C25" s="210" t="str">
        <f>IF(サービス個別_Azureプライベート!H78="■","利用しない",IF(サービス個別_Azureプライベート!H79="■","利用する",""))</f>
        <v/>
      </c>
    </row>
    <row r="26" spans="2:4" ht="28.5" x14ac:dyDescent="0.4">
      <c r="B26" s="209" t="s">
        <v>27</v>
      </c>
      <c r="C26" s="210" t="str">
        <f>IF(サービス個別_Azureプライベート!H82="■","利用しない",IF(サービス個別_Azureプライベート!H83="■","利用する",""))</f>
        <v/>
      </c>
    </row>
    <row r="27" spans="2:4" ht="19.5" thickBot="1" x14ac:dyDescent="0.45">
      <c r="B27" s="211" t="s">
        <v>28</v>
      </c>
      <c r="C27" s="212" t="str">
        <f>IF(サービス個別_Azureプライベート!J19="","",サービス個別_Azureプライベート!J19)</f>
        <v/>
      </c>
    </row>
    <row r="28" spans="2:4" x14ac:dyDescent="0.4">
      <c r="B28" s="208" t="s">
        <v>29</v>
      </c>
      <c r="C28" s="202" t="str">
        <f>IF(サービス個別_Azureパブリック!F9="■","新規",IF(サービス個別_Azureパブリック!F10="■","変更：標準メニュー",IF(サービス個別_Azureパブリック!F12="■","変更：オプションメニュー",IF(サービス個別_Azureパブリック!F13="■","解約",""))))</f>
        <v/>
      </c>
    </row>
    <row r="29" spans="2:4" x14ac:dyDescent="0.4">
      <c r="B29" s="203" t="s">
        <v>30</v>
      </c>
      <c r="C29" s="204" t="str">
        <f>IF(サービス個別_Azureパブリック!J16="","",サービス個別_Azureパブリック!J16)</f>
        <v/>
      </c>
    </row>
    <row r="30" spans="2:4" x14ac:dyDescent="0.4">
      <c r="B30" s="209" t="s">
        <v>31</v>
      </c>
      <c r="C30" s="210" t="str">
        <f>IF(サービス個別_Azureパブリック!M14="","",サービス個別_Azureパブリック!M14)</f>
        <v/>
      </c>
    </row>
    <row r="31" spans="2:4" x14ac:dyDescent="0.4">
      <c r="B31" s="209" t="s">
        <v>32</v>
      </c>
      <c r="C31" s="210" t="str">
        <f>IF(サービス個別_Azureパブリック!N14="","",サービス個別_Azureパブリック!N14)</f>
        <v/>
      </c>
    </row>
    <row r="32" spans="2:4" x14ac:dyDescent="0.4">
      <c r="B32" s="209" t="s">
        <v>33</v>
      </c>
      <c r="C32" s="210" t="str">
        <f>IF(サービス個別_Azureパブリック!W39="","",サービス個別_Azureパブリック!W39)</f>
        <v/>
      </c>
    </row>
    <row r="33" spans="2:4" x14ac:dyDescent="0.4">
      <c r="B33" s="209" t="s">
        <v>34</v>
      </c>
      <c r="C33" s="210" t="str">
        <f>IF(サービス個別_Azureパブリック!R124="","",サービス個別_Azureパブリック!R124)</f>
        <v/>
      </c>
    </row>
    <row r="34" spans="2:4" x14ac:dyDescent="0.4">
      <c r="B34" s="209" t="s">
        <v>35</v>
      </c>
      <c r="C34" s="210" t="str">
        <f>IF(サービス個別_Azureパブリック!E50="","",サービス個別_Azureパブリック!E50)</f>
        <v/>
      </c>
    </row>
    <row r="35" spans="2:4" x14ac:dyDescent="0.4">
      <c r="B35" s="209" t="s">
        <v>36</v>
      </c>
      <c r="C35" s="210" t="str">
        <f>IF(サービス個別_Azureパブリック!H57="■","利用しない",IF(サービス個別_Azureパブリック!H58="■","利用する",""))</f>
        <v/>
      </c>
    </row>
    <row r="36" spans="2:4" ht="28.5" x14ac:dyDescent="0.4">
      <c r="B36" s="209" t="s">
        <v>37</v>
      </c>
      <c r="C36" s="210" t="str">
        <f>IF(サービス個別_Azureパブリック!H81="■","利用しない",IF(サービス個別_Azureパブリック!H82="■","利用する",""))</f>
        <v/>
      </c>
    </row>
    <row r="37" spans="2:4" x14ac:dyDescent="0.4">
      <c r="B37" s="209" t="s">
        <v>38</v>
      </c>
      <c r="C37" s="210" t="str">
        <f>IF(サービス個別_Azureパブリック!H87="■","利用しない",IF(サービス個別_Azureパブリック!H88="■","利用する",""))</f>
        <v/>
      </c>
    </row>
    <row r="38" spans="2:4" ht="19.5" thickBot="1" x14ac:dyDescent="0.45">
      <c r="B38" s="211" t="s">
        <v>39</v>
      </c>
      <c r="C38" s="212" t="str">
        <f>IF(サービス個別_Azureパブリック!J19="","",サービス個別_Azureパブリック!J19)</f>
        <v/>
      </c>
    </row>
    <row r="39" spans="2:4" x14ac:dyDescent="0.4">
      <c r="B39" s="208" t="s">
        <v>40</v>
      </c>
      <c r="C39" s="202" t="str">
        <f>IF(サービス個別_AWSプライベート!F9="■","新規",IF(サービス個別_AWSプライベート!F10="■","変更：標準メニュー",IF(サービス個別_AWSプライベート!F12="■","変更：オプションメニュー",IF(サービス個別_AWSプライベート!F13="■","解約",""))))</f>
        <v/>
      </c>
    </row>
    <row r="40" spans="2:4" x14ac:dyDescent="0.4">
      <c r="B40" s="203" t="s">
        <v>41</v>
      </c>
      <c r="C40" s="204" t="str">
        <f>IF(サービス個別_AWSプライベート!J16="","",サービス個別_AWSプライベート!J16)</f>
        <v/>
      </c>
    </row>
    <row r="41" spans="2:4" x14ac:dyDescent="0.4">
      <c r="B41" s="209" t="s">
        <v>42</v>
      </c>
      <c r="C41" s="210" t="str">
        <f>IF(サービス個別_AWSプライベート!M14="","",サービス個別_AWSプライベート!M14)</f>
        <v/>
      </c>
    </row>
    <row r="42" spans="2:4" x14ac:dyDescent="0.4">
      <c r="B42" s="209" t="s">
        <v>43</v>
      </c>
      <c r="C42" s="210" t="str">
        <f>IF(サービス個別_AWSプライベート!N14="","",サービス個別_AWSプライベート!N14)</f>
        <v/>
      </c>
    </row>
    <row r="43" spans="2:4" x14ac:dyDescent="0.4">
      <c r="B43" s="209" t="s">
        <v>44</v>
      </c>
      <c r="C43" s="210" t="str">
        <f>IF(サービス個別_AWSプライベート!W40="","",サービス個別_AWSプライベート!W40)</f>
        <v/>
      </c>
    </row>
    <row r="44" spans="2:4" x14ac:dyDescent="0.4">
      <c r="B44" s="209" t="s">
        <v>45</v>
      </c>
      <c r="C44" s="210" t="str">
        <f>IF(サービス個別_AWSプライベート!R123="","",サービス個別_AWSプライベート!R123)</f>
        <v/>
      </c>
    </row>
    <row r="45" spans="2:4" x14ac:dyDescent="0.4">
      <c r="B45" s="209" t="s">
        <v>46</v>
      </c>
      <c r="C45" s="210"/>
      <c r="D45" t="s">
        <v>24</v>
      </c>
    </row>
    <row r="46" spans="2:4" x14ac:dyDescent="0.4">
      <c r="B46" s="209" t="s">
        <v>47</v>
      </c>
      <c r="C46" s="210"/>
      <c r="D46" t="s">
        <v>24</v>
      </c>
    </row>
    <row r="47" spans="2:4" ht="28.5" x14ac:dyDescent="0.4">
      <c r="B47" s="209" t="s">
        <v>48</v>
      </c>
      <c r="C47" s="210" t="str">
        <f>IF(サービス個別_AWSプライベート!H80="■","利用しない",IF(サービス個別_AWSプライベート!H81="■","利用する",""))</f>
        <v/>
      </c>
    </row>
    <row r="48" spans="2:4" x14ac:dyDescent="0.4">
      <c r="B48" s="209" t="s">
        <v>49</v>
      </c>
      <c r="C48" s="210" t="str">
        <f>IF(サービス個別_AWSプライベート!H84="■","利用しない",IF(サービス個別_AWSプライベート!H85="■","利用する",""))</f>
        <v/>
      </c>
    </row>
    <row r="49" spans="2:3" ht="19.5" thickBot="1" x14ac:dyDescent="0.45">
      <c r="B49" s="211" t="s">
        <v>50</v>
      </c>
      <c r="C49" s="212" t="str">
        <f>IF(サービス個別_AWSプライベート!J19="","",サービス個別_AWSプライベート!J19)</f>
        <v/>
      </c>
    </row>
    <row r="50" spans="2:3" x14ac:dyDescent="0.4">
      <c r="B50" s="208" t="s">
        <v>51</v>
      </c>
      <c r="C50" s="202" t="str">
        <f>IF(サービス個別_AWSパブリック!F9="■","新規",IF(サービス個別_AWSパブリック!F10="■","変更：標準メニュー",IF(サービス個別_AWSパブリック!F12="■","変更：オプションメニュー",IF(サービス個別_AWSパブリック!F13="■","解約",""))))</f>
        <v/>
      </c>
    </row>
    <row r="51" spans="2:3" x14ac:dyDescent="0.4">
      <c r="B51" s="203" t="s">
        <v>52</v>
      </c>
      <c r="C51" s="204" t="str">
        <f>IF(サービス個別_AWSパブリック!J16="","",サービス個別_AWSパブリック!J16)</f>
        <v/>
      </c>
    </row>
    <row r="52" spans="2:3" x14ac:dyDescent="0.4">
      <c r="B52" s="209" t="s">
        <v>53</v>
      </c>
      <c r="C52" s="210" t="str">
        <f>IF(サービス個別_AWSパブリック!M14="","",サービス個別_AWSパブリック!M14)</f>
        <v/>
      </c>
    </row>
    <row r="53" spans="2:3" x14ac:dyDescent="0.4">
      <c r="B53" s="209" t="s">
        <v>54</v>
      </c>
      <c r="C53" s="210" t="str">
        <f>IF(サービス個別_AWSパブリック!N14="","",サービス個別_AWSパブリック!N14)</f>
        <v/>
      </c>
    </row>
    <row r="54" spans="2:3" x14ac:dyDescent="0.4">
      <c r="B54" s="209" t="s">
        <v>55</v>
      </c>
      <c r="C54" s="210" t="str">
        <f>IF(サービス個別_AWSパブリック!W50="","",サービス個別_AWSパブリック!W50)</f>
        <v/>
      </c>
    </row>
    <row r="55" spans="2:3" x14ac:dyDescent="0.4">
      <c r="B55" s="209" t="s">
        <v>56</v>
      </c>
      <c r="C55" s="210" t="str">
        <f>IF(サービス個別_AWSパブリック!R124="","",サービス個別_AWSパブリック!R124)</f>
        <v/>
      </c>
    </row>
    <row r="56" spans="2:3" x14ac:dyDescent="0.4">
      <c r="B56" s="209" t="s">
        <v>57</v>
      </c>
      <c r="C56" s="210" t="str">
        <f>IF(サービス個別_AWSパブリック!E50="","",サービス個別_AWSパブリック!E50)</f>
        <v/>
      </c>
    </row>
    <row r="57" spans="2:3" x14ac:dyDescent="0.4">
      <c r="B57" s="209" t="s">
        <v>58</v>
      </c>
      <c r="C57" s="210" t="str">
        <f>IF(サービス個別_AWSパブリック!H57="■","利用しない",IF(サービス個別_AWSパブリック!H58="■","利用する",""))</f>
        <v/>
      </c>
    </row>
    <row r="58" spans="2:3" x14ac:dyDescent="0.4">
      <c r="B58" s="209" t="s">
        <v>59</v>
      </c>
      <c r="C58" s="210" t="str">
        <f>IF(サービス個別_AWSパブリック!H81="■","利用しない",IF(サービス個別_AWSパブリック!H82="■","利用する",""))</f>
        <v/>
      </c>
    </row>
    <row r="59" spans="2:3" x14ac:dyDescent="0.4">
      <c r="B59" s="209" t="s">
        <v>60</v>
      </c>
      <c r="C59" s="210" t="str">
        <f>IF(サービス個別_AWSパブリック!H87="■","利用しない",IF(サービス個別_AWSパブリック!H88="■","利用する",""))</f>
        <v/>
      </c>
    </row>
    <row r="60" spans="2:3" ht="19.5" thickBot="1" x14ac:dyDescent="0.45">
      <c r="B60" s="211" t="s">
        <v>61</v>
      </c>
      <c r="C60" s="212" t="str">
        <f>IF(サービス個別_AWSパブリック!J19="","",サービス個別_AWSパブリック!J19)</f>
        <v/>
      </c>
    </row>
  </sheetData>
  <phoneticPr fontId="4"/>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5" tint="0.39997558519241921"/>
    <pageSetUpPr fitToPage="1"/>
  </sheetPr>
  <dimension ref="A1:AU161"/>
  <sheetViews>
    <sheetView showGridLines="0" view="pageBreakPreview" zoomScale="85" zoomScaleNormal="85" zoomScaleSheetLayoutView="85" workbookViewId="0"/>
  </sheetViews>
  <sheetFormatPr defaultColWidth="3.625" defaultRowHeight="18" customHeight="1" x14ac:dyDescent="0.4"/>
  <cols>
    <col min="1" max="39" width="3.625" style="34"/>
    <col min="40" max="41" width="0" style="34" hidden="1" customWidth="1"/>
    <col min="42" max="16384" width="3.625" style="34"/>
  </cols>
  <sheetData>
    <row r="1" spans="2:47" s="21" customFormat="1" ht="9.9499999999999993" customHeight="1" x14ac:dyDescent="0.4">
      <c r="B1" s="19"/>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row>
    <row r="2" spans="2:47" s="21" customFormat="1" ht="16.5" x14ac:dyDescent="0.4">
      <c r="B2" s="19" t="s">
        <v>230</v>
      </c>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row>
    <row r="3" spans="2:47" s="21" customFormat="1" ht="9.9499999999999993" customHeight="1" x14ac:dyDescent="0.4">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row>
    <row r="4" spans="2:47" s="24" customFormat="1" ht="30.75" customHeight="1" x14ac:dyDescent="0.4">
      <c r="B4" s="1125" t="s">
        <v>231</v>
      </c>
      <c r="C4" s="1125"/>
      <c r="D4" s="1125"/>
      <c r="E4" s="1125"/>
      <c r="F4" s="1125"/>
      <c r="G4" s="1125"/>
      <c r="H4" s="1125"/>
      <c r="I4" s="1125"/>
      <c r="J4" s="1125"/>
      <c r="K4" s="22" t="s">
        <v>232</v>
      </c>
      <c r="L4" s="1126" t="s">
        <v>233</v>
      </c>
      <c r="M4" s="1126"/>
      <c r="N4" s="1126"/>
      <c r="O4" s="1126"/>
      <c r="P4" s="1126"/>
      <c r="Q4" s="1127" t="s">
        <v>528</v>
      </c>
      <c r="R4" s="1127"/>
      <c r="S4" s="1127"/>
      <c r="T4" s="1127"/>
      <c r="U4" s="1127"/>
      <c r="V4" s="1127"/>
      <c r="W4" s="1127"/>
      <c r="X4" s="1127"/>
      <c r="Y4" s="1127"/>
      <c r="Z4" s="1127"/>
      <c r="AA4" s="1127"/>
      <c r="AB4" s="1127"/>
      <c r="AC4" s="1127"/>
      <c r="AD4" s="1127"/>
      <c r="AE4" s="1127"/>
      <c r="AF4" s="1127"/>
      <c r="AG4" s="1127"/>
      <c r="AH4" s="1127"/>
      <c r="AI4" s="1127"/>
      <c r="AJ4" s="1127"/>
      <c r="AK4" s="22" t="s">
        <v>176</v>
      </c>
      <c r="AL4" s="23"/>
      <c r="AM4" s="23"/>
      <c r="AN4" s="23"/>
      <c r="AO4" s="23"/>
      <c r="AP4" s="23"/>
      <c r="AQ4" s="23"/>
      <c r="AR4" s="23"/>
      <c r="AS4" s="23"/>
      <c r="AT4" s="23"/>
      <c r="AU4" s="23"/>
    </row>
    <row r="5" spans="2:47" s="24" customFormat="1" ht="9.9499999999999993" customHeight="1" x14ac:dyDescent="0.4">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3"/>
      <c r="AL5" s="23"/>
      <c r="AM5" s="23"/>
      <c r="AN5" s="23"/>
      <c r="AO5" s="23"/>
      <c r="AP5" s="23"/>
      <c r="AQ5" s="23"/>
      <c r="AR5" s="23"/>
      <c r="AS5" s="23"/>
      <c r="AT5" s="23"/>
      <c r="AU5" s="23"/>
    </row>
    <row r="6" spans="2:47" s="24" customFormat="1" ht="12" customHeight="1" x14ac:dyDescent="0.4">
      <c r="B6" s="19"/>
      <c r="C6" s="20"/>
      <c r="D6" s="20"/>
      <c r="E6" s="20"/>
      <c r="F6" s="20"/>
      <c r="G6" s="20"/>
      <c r="H6" s="20"/>
      <c r="I6" s="20"/>
      <c r="J6" s="20"/>
      <c r="K6" s="20"/>
      <c r="L6" s="20"/>
      <c r="M6" s="20"/>
      <c r="N6" s="26"/>
      <c r="O6" s="27"/>
      <c r="P6" s="27"/>
      <c r="Q6" s="28"/>
      <c r="R6" s="28"/>
      <c r="S6" s="28"/>
      <c r="T6" s="28"/>
      <c r="U6" s="28"/>
      <c r="V6" s="28"/>
      <c r="W6" s="28"/>
      <c r="X6" s="28"/>
      <c r="Y6" s="28"/>
      <c r="Z6" s="28"/>
      <c r="AA6" s="28"/>
      <c r="AB6" s="28"/>
      <c r="AC6" s="28"/>
      <c r="AD6" s="28"/>
      <c r="AE6" s="28"/>
      <c r="AF6" s="28"/>
      <c r="AG6" s="28"/>
      <c r="AH6" s="28"/>
      <c r="AI6" s="28"/>
      <c r="AJ6" s="28"/>
      <c r="AK6" s="29" t="s">
        <v>662</v>
      </c>
      <c r="AL6" s="23"/>
      <c r="AM6" s="23"/>
      <c r="AN6" s="23"/>
      <c r="AO6" s="23"/>
      <c r="AS6" s="255"/>
      <c r="AT6" s="255"/>
      <c r="AU6" s="255"/>
    </row>
    <row r="7" spans="2:47" s="24" customFormat="1" ht="15" customHeight="1" thickBot="1" x14ac:dyDescent="0.45">
      <c r="B7" s="30" t="s">
        <v>234</v>
      </c>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3"/>
      <c r="AL7" s="23"/>
      <c r="AM7" s="23"/>
      <c r="AN7" s="23"/>
      <c r="AO7" s="23"/>
      <c r="AS7" s="255"/>
      <c r="AT7" s="255"/>
      <c r="AU7" s="255"/>
    </row>
    <row r="8" spans="2:47" ht="18" customHeight="1" x14ac:dyDescent="0.4">
      <c r="B8" s="1128" t="s">
        <v>235</v>
      </c>
      <c r="C8" s="1129"/>
      <c r="D8" s="1129"/>
      <c r="E8" s="1130"/>
      <c r="F8" s="31" t="s">
        <v>236</v>
      </c>
      <c r="G8" s="32"/>
      <c r="H8" s="32"/>
      <c r="I8" s="32"/>
      <c r="J8" s="32"/>
      <c r="K8" s="32"/>
      <c r="L8" s="32"/>
      <c r="M8" s="32"/>
      <c r="N8" s="32"/>
      <c r="O8" s="31" t="s">
        <v>237</v>
      </c>
      <c r="P8" s="32"/>
      <c r="Q8" s="32"/>
      <c r="R8" s="32"/>
      <c r="S8" s="32"/>
      <c r="T8" s="32"/>
      <c r="U8" s="32"/>
      <c r="V8" s="32"/>
      <c r="W8" s="32"/>
      <c r="X8" s="32"/>
      <c r="Y8" s="32"/>
      <c r="Z8" s="32"/>
      <c r="AA8" s="32"/>
      <c r="AB8" s="32"/>
      <c r="AC8" s="32"/>
      <c r="AD8" s="32"/>
      <c r="AE8" s="32"/>
      <c r="AF8" s="32"/>
      <c r="AG8" s="32"/>
      <c r="AH8" s="32"/>
      <c r="AI8" s="32"/>
      <c r="AJ8" s="32"/>
      <c r="AK8" s="33"/>
      <c r="AS8" s="255"/>
      <c r="AT8" s="255"/>
      <c r="AU8" s="255"/>
    </row>
    <row r="9" spans="2:47" ht="18" customHeight="1" x14ac:dyDescent="0.4">
      <c r="B9" s="1131"/>
      <c r="C9" s="906"/>
      <c r="D9" s="906"/>
      <c r="E9" s="907"/>
      <c r="F9" s="35" t="s">
        <v>98</v>
      </c>
      <c r="G9" s="36" t="s">
        <v>238</v>
      </c>
      <c r="H9" s="37"/>
      <c r="I9" s="37"/>
      <c r="J9" s="37"/>
      <c r="K9" s="37"/>
      <c r="L9" s="37"/>
      <c r="M9" s="37"/>
      <c r="N9" s="37"/>
      <c r="O9" s="38"/>
      <c r="P9" s="39" t="s">
        <v>239</v>
      </c>
      <c r="Q9" s="39" t="s">
        <v>240</v>
      </c>
      <c r="R9" s="39" t="s">
        <v>241</v>
      </c>
      <c r="S9" s="39" t="s">
        <v>242</v>
      </c>
      <c r="T9" s="39" t="s">
        <v>243</v>
      </c>
      <c r="U9" s="39" t="s">
        <v>244</v>
      </c>
      <c r="V9" s="39" t="s">
        <v>245</v>
      </c>
      <c r="W9" s="39"/>
      <c r="X9" s="39"/>
      <c r="Y9" s="39"/>
      <c r="Z9" s="39"/>
      <c r="AA9" s="39"/>
      <c r="AB9" s="39"/>
      <c r="AC9" s="39"/>
      <c r="AD9" s="39"/>
      <c r="AE9" s="39"/>
      <c r="AF9" s="39"/>
      <c r="AG9" s="39"/>
      <c r="AH9" s="39"/>
      <c r="AI9" s="39"/>
      <c r="AJ9" s="39"/>
      <c r="AK9" s="40"/>
      <c r="AN9" s="34" t="s">
        <v>248</v>
      </c>
      <c r="AO9" s="34" t="str">
        <f>IF(AND($F$10="□",$F$12="□",$F$13="□"),"■","")</f>
        <v>■</v>
      </c>
      <c r="AS9" s="255"/>
      <c r="AT9" s="255"/>
      <c r="AU9" s="255"/>
    </row>
    <row r="10" spans="2:47" ht="18" customHeight="1" x14ac:dyDescent="0.4">
      <c r="B10" s="1131"/>
      <c r="C10" s="906"/>
      <c r="D10" s="906"/>
      <c r="E10" s="907"/>
      <c r="F10" s="41" t="s">
        <v>98</v>
      </c>
      <c r="G10" s="42" t="s">
        <v>249</v>
      </c>
      <c r="H10" s="43"/>
      <c r="I10" s="43"/>
      <c r="J10" s="43"/>
      <c r="K10" s="43"/>
      <c r="L10" s="43"/>
      <c r="M10" s="43"/>
      <c r="N10" s="43"/>
      <c r="O10" s="44"/>
      <c r="P10" s="45"/>
      <c r="Q10" s="45" t="s">
        <v>240</v>
      </c>
      <c r="R10" s="45" t="s">
        <v>241</v>
      </c>
      <c r="S10" s="45"/>
      <c r="T10" s="45"/>
      <c r="U10" s="45"/>
      <c r="V10" s="45"/>
      <c r="W10" s="45"/>
      <c r="X10" s="45"/>
      <c r="Y10" s="45"/>
      <c r="Z10" s="45"/>
      <c r="AA10" s="45"/>
      <c r="AB10" s="45"/>
      <c r="AC10" s="45"/>
      <c r="AD10" s="45"/>
      <c r="AE10" s="45"/>
      <c r="AF10" s="45"/>
      <c r="AG10" s="45"/>
      <c r="AH10" s="45"/>
      <c r="AI10" s="45"/>
      <c r="AJ10" s="45"/>
      <c r="AK10" s="46"/>
      <c r="AN10" s="34" t="s">
        <v>98</v>
      </c>
      <c r="AO10" s="34" t="str">
        <f>IF(AND($F$9="□",$F$13="□"),"■","")</f>
        <v>■</v>
      </c>
      <c r="AS10" s="255"/>
      <c r="AT10" s="255"/>
      <c r="AU10" s="255"/>
    </row>
    <row r="11" spans="2:47" ht="18" customHeight="1" x14ac:dyDescent="0.4">
      <c r="B11" s="1131"/>
      <c r="C11" s="906"/>
      <c r="D11" s="906"/>
      <c r="E11" s="907"/>
      <c r="F11" s="41" t="s">
        <v>98</v>
      </c>
      <c r="G11" s="42" t="s">
        <v>637</v>
      </c>
      <c r="H11" s="43"/>
      <c r="I11" s="43"/>
      <c r="J11" s="43"/>
      <c r="K11" s="43"/>
      <c r="L11" s="43"/>
      <c r="M11" s="43"/>
      <c r="N11" s="43"/>
      <c r="O11" s="44"/>
      <c r="P11" s="45"/>
      <c r="Q11" s="45" t="s">
        <v>240</v>
      </c>
      <c r="R11" s="45" t="s">
        <v>241</v>
      </c>
      <c r="S11" s="45"/>
      <c r="T11" s="45"/>
      <c r="U11" s="45"/>
      <c r="V11" s="45"/>
      <c r="W11" s="45"/>
      <c r="X11" s="45"/>
      <c r="Y11" s="45"/>
      <c r="Z11" s="45"/>
      <c r="AA11" s="45"/>
      <c r="AB11" s="45"/>
      <c r="AC11" s="45"/>
      <c r="AD11" s="45"/>
      <c r="AE11" s="45"/>
      <c r="AF11" s="45"/>
      <c r="AG11" s="45"/>
      <c r="AH11" s="45"/>
      <c r="AI11" s="45"/>
      <c r="AJ11" s="45"/>
      <c r="AK11" s="46"/>
      <c r="AN11" s="34" t="s">
        <v>98</v>
      </c>
      <c r="AO11" s="34" t="str">
        <f>IF(AND($F$9="□",$F$13="□"),"■","")</f>
        <v>■</v>
      </c>
      <c r="AS11" s="263"/>
      <c r="AT11" s="263"/>
      <c r="AU11" s="263"/>
    </row>
    <row r="12" spans="2:47" ht="18" customHeight="1" x14ac:dyDescent="0.4">
      <c r="B12" s="1131"/>
      <c r="C12" s="906"/>
      <c r="D12" s="906"/>
      <c r="E12" s="907"/>
      <c r="F12" s="41" t="s">
        <v>98</v>
      </c>
      <c r="G12" s="42" t="s">
        <v>251</v>
      </c>
      <c r="H12" s="43"/>
      <c r="I12" s="43"/>
      <c r="J12" s="43"/>
      <c r="K12" s="43"/>
      <c r="L12" s="43"/>
      <c r="M12" s="43"/>
      <c r="N12" s="43"/>
      <c r="O12" s="44"/>
      <c r="P12" s="45"/>
      <c r="Q12" s="45" t="s">
        <v>240</v>
      </c>
      <c r="R12" s="47"/>
      <c r="S12" s="47" t="s">
        <v>503</v>
      </c>
      <c r="T12" s="45"/>
      <c r="U12" s="45"/>
      <c r="V12" s="45"/>
      <c r="W12" s="45"/>
      <c r="X12" s="45"/>
      <c r="Y12" s="45"/>
      <c r="Z12" s="45"/>
      <c r="AA12" s="45"/>
      <c r="AB12" s="45"/>
      <c r="AC12" s="45"/>
      <c r="AD12" s="45"/>
      <c r="AE12" s="45"/>
      <c r="AF12" s="45"/>
      <c r="AG12" s="45"/>
      <c r="AH12" s="45"/>
      <c r="AI12" s="45"/>
      <c r="AJ12" s="45"/>
      <c r="AK12" s="46"/>
      <c r="AN12" s="34" t="s">
        <v>98</v>
      </c>
      <c r="AO12" s="34" t="str">
        <f>IF(AND($F$9="□",$F$13="□"),"■","")</f>
        <v>■</v>
      </c>
      <c r="AS12" s="255"/>
      <c r="AT12" s="255"/>
      <c r="AU12" s="255"/>
    </row>
    <row r="13" spans="2:47" ht="18" customHeight="1" thickBot="1" x14ac:dyDescent="0.45">
      <c r="B13" s="1132"/>
      <c r="C13" s="1133"/>
      <c r="D13" s="1133"/>
      <c r="E13" s="1134"/>
      <c r="F13" s="48" t="s">
        <v>98</v>
      </c>
      <c r="G13" s="49" t="s">
        <v>253</v>
      </c>
      <c r="H13" s="50"/>
      <c r="I13" s="50"/>
      <c r="J13" s="50"/>
      <c r="K13" s="50"/>
      <c r="L13" s="50"/>
      <c r="M13" s="50"/>
      <c r="N13" s="50"/>
      <c r="O13" s="51"/>
      <c r="P13" s="52"/>
      <c r="Q13" s="52" t="s">
        <v>240</v>
      </c>
      <c r="R13" s="52" t="s">
        <v>241</v>
      </c>
      <c r="S13" s="52"/>
      <c r="T13" s="52"/>
      <c r="U13" s="52"/>
      <c r="V13" s="52"/>
      <c r="W13" s="52"/>
      <c r="X13" s="52"/>
      <c r="Y13" s="52"/>
      <c r="Z13" s="52"/>
      <c r="AA13" s="52"/>
      <c r="AB13" s="52"/>
      <c r="AC13" s="52"/>
      <c r="AD13" s="52"/>
      <c r="AE13" s="52"/>
      <c r="AF13" s="52"/>
      <c r="AG13" s="52"/>
      <c r="AH13" s="52"/>
      <c r="AI13" s="52"/>
      <c r="AJ13" s="52"/>
      <c r="AK13" s="53"/>
      <c r="AN13" s="34" t="s">
        <v>98</v>
      </c>
      <c r="AO13" s="34" t="str">
        <f>IF(AND($F$9="□",$F$10="□",$F$12="□"),"■","")</f>
        <v>■</v>
      </c>
      <c r="AS13" s="255"/>
      <c r="AT13" s="255"/>
      <c r="AU13" s="255"/>
    </row>
    <row r="14" spans="2:47" ht="9.9499999999999993" customHeight="1" thickBot="1" x14ac:dyDescent="0.45">
      <c r="AS14" s="255"/>
      <c r="AT14" s="255"/>
      <c r="AU14" s="255"/>
    </row>
    <row r="15" spans="2:47" ht="18" customHeight="1" x14ac:dyDescent="0.4">
      <c r="B15" s="54" t="s">
        <v>239</v>
      </c>
      <c r="C15" s="1135" t="s">
        <v>254</v>
      </c>
      <c r="D15" s="1136"/>
      <c r="E15" s="1136"/>
      <c r="F15" s="1136"/>
      <c r="G15" s="1136"/>
      <c r="H15" s="1136"/>
      <c r="I15" s="1136"/>
      <c r="J15" s="1137"/>
      <c r="K15" s="1137"/>
      <c r="L15" s="1137"/>
      <c r="M15" s="1137"/>
      <c r="N15" s="1137"/>
      <c r="O15" s="1137"/>
      <c r="P15" s="1137"/>
      <c r="Q15" s="1137"/>
      <c r="R15" s="1137"/>
      <c r="S15" s="1137"/>
      <c r="T15" s="1137"/>
      <c r="U15" s="1137"/>
      <c r="V15" s="1137"/>
      <c r="W15" s="1137"/>
      <c r="X15" s="1137"/>
      <c r="Y15" s="1137"/>
      <c r="Z15" s="1137"/>
      <c r="AA15" s="1137"/>
      <c r="AB15" s="1137"/>
      <c r="AC15" s="1137"/>
      <c r="AD15" s="1137"/>
      <c r="AE15" s="1137"/>
      <c r="AF15" s="1137"/>
      <c r="AG15" s="1137"/>
      <c r="AH15" s="1137"/>
      <c r="AI15" s="1137"/>
      <c r="AJ15" s="1137"/>
      <c r="AK15" s="1138"/>
      <c r="AS15" s="255"/>
      <c r="AT15" s="255"/>
      <c r="AU15" s="255"/>
    </row>
    <row r="16" spans="2:47" ht="24" customHeight="1" thickBot="1" x14ac:dyDescent="0.45">
      <c r="B16" s="55"/>
      <c r="C16" s="56"/>
      <c r="D16" s="1141" t="s">
        <v>255</v>
      </c>
      <c r="E16" s="1142"/>
      <c r="F16" s="1142"/>
      <c r="G16" s="1142"/>
      <c r="H16" s="1142"/>
      <c r="I16" s="1143"/>
      <c r="J16" s="1144"/>
      <c r="K16" s="1145"/>
      <c r="L16" s="1145"/>
      <c r="M16" s="1145"/>
      <c r="N16" s="1145"/>
      <c r="O16" s="1145"/>
      <c r="P16" s="1145"/>
      <c r="Q16" s="1145"/>
      <c r="R16" s="1145"/>
      <c r="S16" s="1145"/>
      <c r="T16" s="1145"/>
      <c r="U16" s="1145"/>
      <c r="V16" s="1145"/>
      <c r="W16" s="1145"/>
      <c r="X16" s="1145"/>
      <c r="Y16" s="1145"/>
      <c r="Z16" s="1145"/>
      <c r="AA16" s="1145"/>
      <c r="AB16" s="1145"/>
      <c r="AC16" s="1145"/>
      <c r="AD16" s="1145"/>
      <c r="AE16" s="1145"/>
      <c r="AF16" s="1145"/>
      <c r="AG16" s="1145"/>
      <c r="AH16" s="1145"/>
      <c r="AI16" s="1145"/>
      <c r="AJ16" s="1145"/>
      <c r="AK16" s="1146"/>
      <c r="AS16" s="255"/>
      <c r="AT16" s="255"/>
      <c r="AU16" s="255"/>
    </row>
    <row r="17" spans="2:47" s="24" customFormat="1" ht="12" customHeight="1" thickBot="1" x14ac:dyDescent="0.45">
      <c r="B17" s="19"/>
      <c r="C17" s="20"/>
      <c r="D17" s="20"/>
      <c r="E17" s="20"/>
      <c r="F17" s="20"/>
      <c r="G17" s="20"/>
      <c r="H17" s="20"/>
      <c r="I17" s="20"/>
      <c r="J17" s="20"/>
      <c r="K17" s="20"/>
      <c r="L17" s="20"/>
      <c r="M17" s="20"/>
      <c r="N17" s="26"/>
      <c r="O17" s="27"/>
      <c r="P17" s="27"/>
      <c r="Q17" s="28"/>
      <c r="R17" s="28"/>
      <c r="S17" s="28"/>
      <c r="T17" s="28"/>
      <c r="U17" s="28"/>
      <c r="V17" s="28"/>
      <c r="W17" s="28"/>
      <c r="X17" s="28"/>
      <c r="Y17" s="28"/>
      <c r="Z17" s="28"/>
      <c r="AA17" s="28"/>
      <c r="AB17" s="28"/>
      <c r="AC17" s="28"/>
      <c r="AD17" s="28"/>
      <c r="AE17" s="28"/>
      <c r="AF17" s="28"/>
      <c r="AG17" s="28"/>
      <c r="AH17" s="28"/>
      <c r="AI17" s="28"/>
      <c r="AJ17" s="28"/>
      <c r="AK17" s="29"/>
      <c r="AL17" s="23"/>
      <c r="AM17" s="23"/>
      <c r="AN17" s="23"/>
      <c r="AO17" s="23"/>
      <c r="AS17" s="255"/>
      <c r="AT17" s="255"/>
      <c r="AU17" s="255"/>
    </row>
    <row r="18" spans="2:47" ht="18" customHeight="1" x14ac:dyDescent="0.4">
      <c r="B18" s="54" t="s">
        <v>240</v>
      </c>
      <c r="C18" s="1135" t="s">
        <v>256</v>
      </c>
      <c r="D18" s="1136"/>
      <c r="E18" s="1136"/>
      <c r="F18" s="1136"/>
      <c r="G18" s="1136"/>
      <c r="H18" s="1136"/>
      <c r="I18" s="1136"/>
      <c r="J18" s="1137"/>
      <c r="K18" s="1137"/>
      <c r="L18" s="1137"/>
      <c r="M18" s="1137"/>
      <c r="N18" s="1137"/>
      <c r="O18" s="1137"/>
      <c r="P18" s="1137"/>
      <c r="Q18" s="1137"/>
      <c r="R18" s="1137"/>
      <c r="S18" s="1137"/>
      <c r="T18" s="1137"/>
      <c r="U18" s="1137"/>
      <c r="V18" s="1137"/>
      <c r="W18" s="1137"/>
      <c r="X18" s="1137"/>
      <c r="Y18" s="1137"/>
      <c r="Z18" s="1137"/>
      <c r="AA18" s="1137"/>
      <c r="AB18" s="1137"/>
      <c r="AC18" s="1137"/>
      <c r="AD18" s="1137"/>
      <c r="AE18" s="1137"/>
      <c r="AF18" s="1137"/>
      <c r="AG18" s="1137"/>
      <c r="AH18" s="1137"/>
      <c r="AI18" s="1137"/>
      <c r="AJ18" s="1137"/>
      <c r="AK18" s="1138"/>
    </row>
    <row r="19" spans="2:47" ht="24" customHeight="1" thickBot="1" x14ac:dyDescent="0.45">
      <c r="B19" s="55"/>
      <c r="C19" s="56"/>
      <c r="D19" s="1141" t="s">
        <v>257</v>
      </c>
      <c r="E19" s="1142"/>
      <c r="F19" s="1142"/>
      <c r="G19" s="1142"/>
      <c r="H19" s="1142"/>
      <c r="I19" s="1143"/>
      <c r="J19" s="1147"/>
      <c r="K19" s="1148"/>
      <c r="L19" s="1148"/>
      <c r="M19" s="1148"/>
      <c r="N19" s="1148"/>
      <c r="O19" s="1148"/>
      <c r="P19" s="1148"/>
      <c r="Q19" s="1148"/>
      <c r="R19" s="1148"/>
      <c r="S19" s="1148"/>
      <c r="T19" s="1148"/>
      <c r="U19" s="1148"/>
      <c r="V19" s="1148"/>
      <c r="W19" s="1149"/>
      <c r="X19" s="1150" t="s">
        <v>258</v>
      </c>
      <c r="Y19" s="1151"/>
      <c r="Z19" s="1151"/>
      <c r="AA19" s="1151"/>
      <c r="AB19" s="1152"/>
      <c r="AC19" s="1153"/>
      <c r="AD19" s="1154"/>
      <c r="AE19" s="1154"/>
      <c r="AF19" s="1154"/>
      <c r="AG19" s="1154"/>
      <c r="AH19" s="1154"/>
      <c r="AI19" s="1154"/>
      <c r="AJ19" s="1154"/>
      <c r="AK19" s="1155"/>
    </row>
    <row r="20" spans="2:47" ht="12" customHeight="1" x14ac:dyDescent="0.4">
      <c r="B20" s="57" t="s">
        <v>260</v>
      </c>
      <c r="C20" s="1139" t="s">
        <v>649</v>
      </c>
      <c r="D20" s="1139"/>
      <c r="E20" s="1139"/>
      <c r="F20" s="1139"/>
      <c r="G20" s="1139"/>
      <c r="H20" s="1139"/>
      <c r="I20" s="1139"/>
      <c r="J20" s="1139"/>
      <c r="K20" s="1139"/>
      <c r="L20" s="1139"/>
      <c r="M20" s="1139"/>
      <c r="N20" s="1139"/>
      <c r="O20" s="1139"/>
      <c r="P20" s="1139"/>
      <c r="Q20" s="1139"/>
      <c r="R20" s="1139"/>
      <c r="S20" s="1139"/>
      <c r="T20" s="1139"/>
      <c r="U20" s="1139"/>
      <c r="V20" s="1139"/>
      <c r="W20" s="1139"/>
      <c r="X20" s="1139"/>
      <c r="Y20" s="1139"/>
      <c r="Z20" s="1139"/>
      <c r="AA20" s="1139"/>
      <c r="AB20" s="1139"/>
      <c r="AC20" s="1139"/>
      <c r="AD20" s="1139"/>
      <c r="AE20" s="1139"/>
      <c r="AF20" s="1139"/>
      <c r="AG20" s="1139"/>
      <c r="AH20" s="1139"/>
      <c r="AI20" s="1139"/>
      <c r="AJ20" s="1139"/>
      <c r="AK20" s="1139"/>
    </row>
    <row r="21" spans="2:47" ht="12" customHeight="1" x14ac:dyDescent="0.4">
      <c r="B21" s="57" t="s">
        <v>261</v>
      </c>
      <c r="C21" s="1139" t="s">
        <v>529</v>
      </c>
      <c r="D21" s="1139"/>
      <c r="E21" s="1139"/>
      <c r="F21" s="1139"/>
      <c r="G21" s="1139"/>
      <c r="H21" s="1139"/>
      <c r="I21" s="1139"/>
      <c r="J21" s="1139"/>
      <c r="K21" s="1139"/>
      <c r="L21" s="1139"/>
      <c r="M21" s="1139"/>
      <c r="N21" s="1139"/>
      <c r="O21" s="1139"/>
      <c r="P21" s="1139"/>
      <c r="Q21" s="1139"/>
      <c r="R21" s="1139"/>
      <c r="S21" s="1139"/>
      <c r="T21" s="1139"/>
      <c r="U21" s="1139"/>
      <c r="V21" s="1139"/>
      <c r="W21" s="1139"/>
      <c r="X21" s="1139"/>
      <c r="Y21" s="1139"/>
      <c r="Z21" s="1139"/>
      <c r="AA21" s="1139"/>
      <c r="AB21" s="1139"/>
      <c r="AC21" s="1139"/>
      <c r="AD21" s="1139"/>
      <c r="AE21" s="1139"/>
      <c r="AF21" s="1139"/>
      <c r="AG21" s="1139"/>
      <c r="AH21" s="1139"/>
      <c r="AI21" s="1139"/>
      <c r="AJ21" s="1139"/>
      <c r="AK21" s="1139"/>
    </row>
    <row r="22" spans="2:47" ht="12" customHeight="1" x14ac:dyDescent="0.4">
      <c r="B22" s="57" t="s">
        <v>263</v>
      </c>
      <c r="C22" s="1139" t="s">
        <v>264</v>
      </c>
      <c r="D22" s="1139"/>
      <c r="E22" s="1139"/>
      <c r="F22" s="1139"/>
      <c r="G22" s="1139"/>
      <c r="H22" s="1139"/>
      <c r="I22" s="1139"/>
      <c r="J22" s="1139"/>
      <c r="K22" s="1139"/>
      <c r="L22" s="1139"/>
      <c r="M22" s="1139"/>
      <c r="N22" s="1139"/>
      <c r="O22" s="1139"/>
      <c r="P22" s="1139"/>
      <c r="Q22" s="1139"/>
      <c r="R22" s="1139"/>
      <c r="S22" s="1139"/>
      <c r="T22" s="1139"/>
      <c r="U22" s="1139"/>
      <c r="V22" s="1139"/>
      <c r="W22" s="1139"/>
      <c r="X22" s="1139"/>
      <c r="Y22" s="1139"/>
      <c r="Z22" s="1139"/>
      <c r="AA22" s="1139"/>
      <c r="AB22" s="1139"/>
      <c r="AC22" s="1139"/>
      <c r="AD22" s="1139"/>
      <c r="AE22" s="1139"/>
      <c r="AF22" s="1139"/>
      <c r="AG22" s="1139"/>
      <c r="AH22" s="1139"/>
      <c r="AI22" s="1139"/>
      <c r="AJ22" s="1139"/>
      <c r="AK22" s="1139"/>
    </row>
    <row r="23" spans="2:47" ht="4.5" customHeight="1" x14ac:dyDescent="0.4"/>
    <row r="24" spans="2:47" ht="18" customHeight="1" thickBot="1" x14ac:dyDescent="0.45">
      <c r="B24" s="58" t="s">
        <v>475</v>
      </c>
    </row>
    <row r="25" spans="2:47" s="66" customFormat="1" ht="18" customHeight="1" x14ac:dyDescent="0.4">
      <c r="B25" s="59" t="s">
        <v>241</v>
      </c>
      <c r="C25" s="60">
        <v>1</v>
      </c>
      <c r="D25" s="61" t="s">
        <v>530</v>
      </c>
      <c r="E25" s="62"/>
      <c r="F25" s="62"/>
      <c r="G25" s="62"/>
      <c r="H25" s="62"/>
      <c r="I25" s="62"/>
      <c r="J25" s="62"/>
      <c r="K25" s="63"/>
      <c r="L25" s="63"/>
      <c r="M25" s="63"/>
      <c r="N25" s="63"/>
      <c r="O25" s="63"/>
      <c r="P25" s="63"/>
      <c r="Q25" s="63"/>
      <c r="R25" s="63"/>
      <c r="S25" s="63"/>
      <c r="T25" s="63"/>
      <c r="U25" s="64"/>
      <c r="V25" s="64"/>
      <c r="W25" s="64"/>
      <c r="X25" s="64"/>
      <c r="Y25" s="64"/>
      <c r="Z25" s="64"/>
      <c r="AA25" s="64"/>
      <c r="AB25" s="64"/>
      <c r="AC25" s="64"/>
      <c r="AD25" s="64"/>
      <c r="AE25" s="64"/>
      <c r="AF25" s="64"/>
      <c r="AG25" s="64"/>
      <c r="AH25" s="64"/>
      <c r="AI25" s="64"/>
      <c r="AJ25" s="64"/>
      <c r="AK25" s="65"/>
    </row>
    <row r="26" spans="2:47" s="66" customFormat="1" ht="18" customHeight="1" x14ac:dyDescent="0.4">
      <c r="B26" s="67"/>
      <c r="C26" s="68"/>
      <c r="D26" s="1072" t="s">
        <v>267</v>
      </c>
      <c r="E26" s="1073" t="s">
        <v>268</v>
      </c>
      <c r="F26" s="1074"/>
      <c r="G26" s="1088"/>
      <c r="H26" s="1073" t="s">
        <v>269</v>
      </c>
      <c r="I26" s="1074"/>
      <c r="J26" s="1074"/>
      <c r="K26" s="1074"/>
      <c r="L26" s="1074"/>
      <c r="M26" s="1088"/>
      <c r="N26" s="999" t="s">
        <v>270</v>
      </c>
      <c r="O26" s="1000"/>
      <c r="P26" s="1000"/>
      <c r="Q26" s="1000"/>
      <c r="R26" s="1000"/>
      <c r="S26" s="1001"/>
      <c r="T26" s="999" t="s">
        <v>271</v>
      </c>
      <c r="U26" s="1000"/>
      <c r="V26" s="1000"/>
      <c r="W26" s="1000"/>
      <c r="X26" s="1000"/>
      <c r="Y26" s="1000"/>
      <c r="Z26" s="1000"/>
      <c r="AA26" s="1000"/>
      <c r="AB26" s="1001"/>
      <c r="AC26" s="999" t="s">
        <v>272</v>
      </c>
      <c r="AD26" s="1000"/>
      <c r="AE26" s="1000"/>
      <c r="AF26" s="1000"/>
      <c r="AG26" s="1000"/>
      <c r="AH26" s="1000"/>
      <c r="AI26" s="1000"/>
      <c r="AJ26" s="1000"/>
      <c r="AK26" s="1123"/>
    </row>
    <row r="27" spans="2:47" s="66" customFormat="1" ht="18" customHeight="1" x14ac:dyDescent="0.4">
      <c r="B27" s="67"/>
      <c r="C27" s="68"/>
      <c r="D27" s="995"/>
      <c r="E27" s="996"/>
      <c r="F27" s="997"/>
      <c r="G27" s="998"/>
      <c r="H27" s="996"/>
      <c r="I27" s="997"/>
      <c r="J27" s="997"/>
      <c r="K27" s="997"/>
      <c r="L27" s="997"/>
      <c r="M27" s="998"/>
      <c r="N27" s="999" t="s">
        <v>273</v>
      </c>
      <c r="O27" s="1000"/>
      <c r="P27" s="1001"/>
      <c r="Q27" s="999" t="s">
        <v>274</v>
      </c>
      <c r="R27" s="1000"/>
      <c r="S27" s="1001"/>
      <c r="T27" s="999" t="s">
        <v>275</v>
      </c>
      <c r="U27" s="1000"/>
      <c r="V27" s="1000"/>
      <c r="W27" s="1000"/>
      <c r="X27" s="1001"/>
      <c r="Y27" s="999" t="s">
        <v>276</v>
      </c>
      <c r="Z27" s="1000"/>
      <c r="AA27" s="1000"/>
      <c r="AB27" s="1001"/>
      <c r="AC27" s="999" t="s">
        <v>275</v>
      </c>
      <c r="AD27" s="1000"/>
      <c r="AE27" s="1000"/>
      <c r="AF27" s="1000"/>
      <c r="AG27" s="1001"/>
      <c r="AH27" s="999" t="s">
        <v>276</v>
      </c>
      <c r="AI27" s="1000"/>
      <c r="AJ27" s="1000"/>
      <c r="AK27" s="1123"/>
    </row>
    <row r="28" spans="2:47" s="66" customFormat="1" ht="18" customHeight="1" x14ac:dyDescent="0.4">
      <c r="B28" s="67"/>
      <c r="C28" s="68"/>
      <c r="D28" s="242">
        <v>1</v>
      </c>
      <c r="E28" s="972"/>
      <c r="F28" s="973"/>
      <c r="G28" s="974"/>
      <c r="H28" s="951" t="s">
        <v>446</v>
      </c>
      <c r="I28" s="952"/>
      <c r="J28" s="952"/>
      <c r="K28" s="952"/>
      <c r="L28" s="952"/>
      <c r="M28" s="953"/>
      <c r="N28" s="972"/>
      <c r="O28" s="973"/>
      <c r="P28" s="974"/>
      <c r="Q28" s="972"/>
      <c r="R28" s="973"/>
      <c r="S28" s="974"/>
      <c r="T28" s="972"/>
      <c r="U28" s="973"/>
      <c r="V28" s="973"/>
      <c r="W28" s="973"/>
      <c r="X28" s="974"/>
      <c r="Y28" s="972"/>
      <c r="Z28" s="973"/>
      <c r="AA28" s="973"/>
      <c r="AB28" s="974"/>
      <c r="AC28" s="972"/>
      <c r="AD28" s="973"/>
      <c r="AE28" s="973"/>
      <c r="AF28" s="973"/>
      <c r="AG28" s="974"/>
      <c r="AH28" s="1058"/>
      <c r="AI28" s="1059"/>
      <c r="AJ28" s="1059"/>
      <c r="AK28" s="1124"/>
    </row>
    <row r="29" spans="2:47" s="66" customFormat="1" ht="18" customHeight="1" x14ac:dyDescent="0.4">
      <c r="B29" s="69"/>
      <c r="C29" s="70">
        <v>2</v>
      </c>
      <c r="D29" s="71" t="s">
        <v>531</v>
      </c>
      <c r="E29" s="138"/>
      <c r="F29" s="109"/>
      <c r="G29" s="109"/>
      <c r="H29" s="109"/>
      <c r="I29" s="109"/>
      <c r="J29" s="109"/>
      <c r="K29" s="139"/>
      <c r="L29" s="139"/>
      <c r="M29" s="139"/>
      <c r="N29" s="139"/>
      <c r="O29" s="139"/>
      <c r="P29" s="139"/>
      <c r="Q29" s="139"/>
      <c r="R29" s="139"/>
      <c r="S29" s="139"/>
      <c r="T29" s="75"/>
      <c r="U29" s="139"/>
      <c r="V29" s="139"/>
      <c r="W29" s="139"/>
      <c r="X29" s="139"/>
      <c r="Y29" s="139"/>
      <c r="Z29" s="139"/>
      <c r="AA29" s="139"/>
      <c r="AB29" s="74"/>
      <c r="AC29" s="74"/>
      <c r="AD29" s="74"/>
      <c r="AE29" s="74"/>
      <c r="AF29" s="74"/>
      <c r="AG29" s="74"/>
      <c r="AH29" s="74"/>
      <c r="AI29" s="75"/>
      <c r="AJ29" s="75"/>
      <c r="AK29" s="76"/>
    </row>
    <row r="30" spans="2:47" s="66" customFormat="1" ht="18" customHeight="1" x14ac:dyDescent="0.4">
      <c r="B30" s="67"/>
      <c r="C30" s="140"/>
      <c r="D30" s="994" t="s">
        <v>267</v>
      </c>
      <c r="E30" s="999" t="s">
        <v>282</v>
      </c>
      <c r="F30" s="1000"/>
      <c r="G30" s="1001"/>
      <c r="H30" s="1073" t="s">
        <v>532</v>
      </c>
      <c r="I30" s="1074"/>
      <c r="J30" s="1074"/>
      <c r="K30" s="1074"/>
      <c r="L30" s="1074"/>
      <c r="M30" s="1074"/>
      <c r="N30" s="1074"/>
      <c r="O30" s="1074"/>
      <c r="P30" s="1074"/>
      <c r="Q30" s="1074"/>
      <c r="R30" s="1074"/>
      <c r="S30" s="1074"/>
      <c r="T30" s="1074"/>
      <c r="U30" s="1074"/>
      <c r="V30" s="1088"/>
      <c r="W30" s="999" t="s">
        <v>284</v>
      </c>
      <c r="X30" s="1000"/>
      <c r="Y30" s="1000"/>
      <c r="Z30" s="1000"/>
      <c r="AA30" s="1000"/>
      <c r="AB30" s="1000"/>
      <c r="AC30" s="1000"/>
      <c r="AD30" s="1000"/>
      <c r="AE30" s="1000"/>
      <c r="AF30" s="1000"/>
      <c r="AG30" s="1000"/>
      <c r="AH30" s="1000"/>
      <c r="AI30" s="1000"/>
      <c r="AJ30" s="1000"/>
      <c r="AK30" s="1123"/>
    </row>
    <row r="31" spans="2:47" s="66" customFormat="1" ht="18" customHeight="1" x14ac:dyDescent="0.4">
      <c r="B31" s="67"/>
      <c r="C31" s="140"/>
      <c r="D31" s="995"/>
      <c r="E31" s="999"/>
      <c r="F31" s="1000"/>
      <c r="G31" s="1001"/>
      <c r="H31" s="996"/>
      <c r="I31" s="997"/>
      <c r="J31" s="997"/>
      <c r="K31" s="997"/>
      <c r="L31" s="997"/>
      <c r="M31" s="997"/>
      <c r="N31" s="997"/>
      <c r="O31" s="997"/>
      <c r="P31" s="997"/>
      <c r="Q31" s="997"/>
      <c r="R31" s="997"/>
      <c r="S31" s="997"/>
      <c r="T31" s="997"/>
      <c r="U31" s="997"/>
      <c r="V31" s="998"/>
      <c r="W31" s="999" t="s">
        <v>285</v>
      </c>
      <c r="X31" s="1000"/>
      <c r="Y31" s="1000"/>
      <c r="Z31" s="1000"/>
      <c r="AA31" s="1000"/>
      <c r="AB31" s="1000"/>
      <c r="AC31" s="1000"/>
      <c r="AD31" s="999" t="s">
        <v>286</v>
      </c>
      <c r="AE31" s="1000"/>
      <c r="AF31" s="1000"/>
      <c r="AG31" s="1000"/>
      <c r="AH31" s="1000"/>
      <c r="AI31" s="1000"/>
      <c r="AJ31" s="1000"/>
      <c r="AK31" s="1123"/>
    </row>
    <row r="32" spans="2:47" s="66" customFormat="1" ht="18" customHeight="1" x14ac:dyDescent="0.4">
      <c r="B32" s="67"/>
      <c r="C32" s="68"/>
      <c r="D32" s="242">
        <v>1</v>
      </c>
      <c r="E32" s="972"/>
      <c r="F32" s="973"/>
      <c r="G32" s="974"/>
      <c r="H32" s="972"/>
      <c r="I32" s="973"/>
      <c r="J32" s="973"/>
      <c r="K32" s="973"/>
      <c r="L32" s="973"/>
      <c r="M32" s="973"/>
      <c r="N32" s="973"/>
      <c r="O32" s="973"/>
      <c r="P32" s="973"/>
      <c r="Q32" s="973"/>
      <c r="R32" s="973"/>
      <c r="S32" s="973"/>
      <c r="T32" s="973"/>
      <c r="U32" s="973"/>
      <c r="V32" s="974"/>
      <c r="W32" s="972"/>
      <c r="X32" s="973"/>
      <c r="Y32" s="973"/>
      <c r="Z32" s="973"/>
      <c r="AA32" s="973"/>
      <c r="AB32" s="973"/>
      <c r="AC32" s="973"/>
      <c r="AD32" s="1163" t="s">
        <v>288</v>
      </c>
      <c r="AE32" s="1164"/>
      <c r="AF32" s="1164"/>
      <c r="AG32" s="1164"/>
      <c r="AH32" s="1164"/>
      <c r="AI32" s="1164"/>
      <c r="AJ32" s="1164"/>
      <c r="AK32" s="1165"/>
    </row>
    <row r="33" spans="2:37" s="66" customFormat="1" ht="18" customHeight="1" x14ac:dyDescent="0.4">
      <c r="B33" s="67"/>
      <c r="C33" s="68"/>
      <c r="D33" s="242">
        <v>2</v>
      </c>
      <c r="E33" s="972"/>
      <c r="F33" s="973"/>
      <c r="G33" s="974"/>
      <c r="H33" s="972"/>
      <c r="I33" s="973"/>
      <c r="J33" s="973"/>
      <c r="K33" s="973"/>
      <c r="L33" s="973"/>
      <c r="M33" s="973"/>
      <c r="N33" s="973"/>
      <c r="O33" s="973"/>
      <c r="P33" s="973"/>
      <c r="Q33" s="973"/>
      <c r="R33" s="973"/>
      <c r="S33" s="973"/>
      <c r="T33" s="973"/>
      <c r="U33" s="973"/>
      <c r="V33" s="974"/>
      <c r="W33" s="972"/>
      <c r="X33" s="973"/>
      <c r="Y33" s="973"/>
      <c r="Z33" s="973"/>
      <c r="AA33" s="973"/>
      <c r="AB33" s="973"/>
      <c r="AC33" s="973"/>
      <c r="AD33" s="1163" t="s">
        <v>645</v>
      </c>
      <c r="AE33" s="1164"/>
      <c r="AF33" s="1164"/>
      <c r="AG33" s="1164"/>
      <c r="AH33" s="1164"/>
      <c r="AI33" s="1164"/>
      <c r="AJ33" s="1164"/>
      <c r="AK33" s="1165"/>
    </row>
    <row r="34" spans="2:37" s="66" customFormat="1" ht="18" customHeight="1" x14ac:dyDescent="0.4">
      <c r="B34" s="67"/>
      <c r="C34" s="68"/>
      <c r="D34" s="242">
        <v>3</v>
      </c>
      <c r="E34" s="972"/>
      <c r="F34" s="973"/>
      <c r="G34" s="974"/>
      <c r="H34" s="972"/>
      <c r="I34" s="973"/>
      <c r="J34" s="973"/>
      <c r="K34" s="973"/>
      <c r="L34" s="973"/>
      <c r="M34" s="973"/>
      <c r="N34" s="973"/>
      <c r="O34" s="973"/>
      <c r="P34" s="973"/>
      <c r="Q34" s="973"/>
      <c r="R34" s="973"/>
      <c r="S34" s="973"/>
      <c r="T34" s="973"/>
      <c r="U34" s="973"/>
      <c r="V34" s="974"/>
      <c r="W34" s="972"/>
      <c r="X34" s="973"/>
      <c r="Y34" s="973"/>
      <c r="Z34" s="973"/>
      <c r="AA34" s="973"/>
      <c r="AB34" s="973"/>
      <c r="AC34" s="973"/>
      <c r="AD34" s="1163" t="s">
        <v>288</v>
      </c>
      <c r="AE34" s="1164"/>
      <c r="AF34" s="1164"/>
      <c r="AG34" s="1164"/>
      <c r="AH34" s="1164"/>
      <c r="AI34" s="1164"/>
      <c r="AJ34" s="1164"/>
      <c r="AK34" s="1165"/>
    </row>
    <row r="35" spans="2:37" s="66" customFormat="1" ht="18" customHeight="1" x14ac:dyDescent="0.4">
      <c r="B35" s="67"/>
      <c r="C35" s="68"/>
      <c r="D35" s="242">
        <v>4</v>
      </c>
      <c r="E35" s="972"/>
      <c r="F35" s="973"/>
      <c r="G35" s="974"/>
      <c r="H35" s="972"/>
      <c r="I35" s="973"/>
      <c r="J35" s="973"/>
      <c r="K35" s="973"/>
      <c r="L35" s="973"/>
      <c r="M35" s="973"/>
      <c r="N35" s="973"/>
      <c r="O35" s="973"/>
      <c r="P35" s="973"/>
      <c r="Q35" s="973"/>
      <c r="R35" s="973"/>
      <c r="S35" s="973"/>
      <c r="T35" s="973"/>
      <c r="U35" s="973"/>
      <c r="V35" s="974"/>
      <c r="W35" s="972"/>
      <c r="X35" s="973"/>
      <c r="Y35" s="973"/>
      <c r="Z35" s="973"/>
      <c r="AA35" s="973"/>
      <c r="AB35" s="973"/>
      <c r="AC35" s="973"/>
      <c r="AD35" s="1163" t="s">
        <v>288</v>
      </c>
      <c r="AE35" s="1164"/>
      <c r="AF35" s="1164"/>
      <c r="AG35" s="1164"/>
      <c r="AH35" s="1164"/>
      <c r="AI35" s="1164"/>
      <c r="AJ35" s="1164"/>
      <c r="AK35" s="1165"/>
    </row>
    <row r="36" spans="2:37" s="66" customFormat="1" ht="18" customHeight="1" x14ac:dyDescent="0.4">
      <c r="B36" s="67"/>
      <c r="C36" s="68"/>
      <c r="D36" s="242">
        <v>5</v>
      </c>
      <c r="E36" s="972"/>
      <c r="F36" s="973"/>
      <c r="G36" s="974"/>
      <c r="H36" s="972"/>
      <c r="I36" s="973"/>
      <c r="J36" s="973"/>
      <c r="K36" s="973"/>
      <c r="L36" s="973"/>
      <c r="M36" s="973"/>
      <c r="N36" s="973"/>
      <c r="O36" s="973"/>
      <c r="P36" s="973"/>
      <c r="Q36" s="973"/>
      <c r="R36" s="973"/>
      <c r="S36" s="973"/>
      <c r="T36" s="973"/>
      <c r="U36" s="973"/>
      <c r="V36" s="974"/>
      <c r="W36" s="972"/>
      <c r="X36" s="973"/>
      <c r="Y36" s="973"/>
      <c r="Z36" s="973"/>
      <c r="AA36" s="973"/>
      <c r="AB36" s="973"/>
      <c r="AC36" s="973"/>
      <c r="AD36" s="1163" t="s">
        <v>288</v>
      </c>
      <c r="AE36" s="1164"/>
      <c r="AF36" s="1164"/>
      <c r="AG36" s="1164"/>
      <c r="AH36" s="1164"/>
      <c r="AI36" s="1164"/>
      <c r="AJ36" s="1164"/>
      <c r="AK36" s="1165"/>
    </row>
    <row r="37" spans="2:37" s="66" customFormat="1" ht="18" customHeight="1" x14ac:dyDescent="0.4">
      <c r="B37" s="67"/>
      <c r="C37" s="68"/>
      <c r="D37" s="242">
        <v>6</v>
      </c>
      <c r="E37" s="972"/>
      <c r="F37" s="973"/>
      <c r="G37" s="974"/>
      <c r="H37" s="972"/>
      <c r="I37" s="973"/>
      <c r="J37" s="973"/>
      <c r="K37" s="973"/>
      <c r="L37" s="973"/>
      <c r="M37" s="973"/>
      <c r="N37" s="973"/>
      <c r="O37" s="973"/>
      <c r="P37" s="973"/>
      <c r="Q37" s="973"/>
      <c r="R37" s="973"/>
      <c r="S37" s="973"/>
      <c r="T37" s="973"/>
      <c r="U37" s="973"/>
      <c r="V37" s="974"/>
      <c r="W37" s="972"/>
      <c r="X37" s="973"/>
      <c r="Y37" s="973"/>
      <c r="Z37" s="973"/>
      <c r="AA37" s="973"/>
      <c r="AB37" s="973"/>
      <c r="AC37" s="973"/>
      <c r="AD37" s="1163" t="s">
        <v>288</v>
      </c>
      <c r="AE37" s="1164"/>
      <c r="AF37" s="1164"/>
      <c r="AG37" s="1164"/>
      <c r="AH37" s="1164"/>
      <c r="AI37" s="1164"/>
      <c r="AJ37" s="1164"/>
      <c r="AK37" s="1165"/>
    </row>
    <row r="38" spans="2:37" s="66" customFormat="1" ht="18" customHeight="1" x14ac:dyDescent="0.4">
      <c r="B38" s="67"/>
      <c r="C38" s="68"/>
      <c r="D38" s="242">
        <v>7</v>
      </c>
      <c r="E38" s="972"/>
      <c r="F38" s="973"/>
      <c r="G38" s="974"/>
      <c r="H38" s="972"/>
      <c r="I38" s="973"/>
      <c r="J38" s="973"/>
      <c r="K38" s="973"/>
      <c r="L38" s="973"/>
      <c r="M38" s="973"/>
      <c r="N38" s="973"/>
      <c r="O38" s="973"/>
      <c r="P38" s="973"/>
      <c r="Q38" s="973"/>
      <c r="R38" s="973"/>
      <c r="S38" s="973"/>
      <c r="T38" s="973"/>
      <c r="U38" s="973"/>
      <c r="V38" s="974"/>
      <c r="W38" s="972"/>
      <c r="X38" s="973"/>
      <c r="Y38" s="973"/>
      <c r="Z38" s="973"/>
      <c r="AA38" s="973"/>
      <c r="AB38" s="973"/>
      <c r="AC38" s="973"/>
      <c r="AD38" s="1163" t="s">
        <v>288</v>
      </c>
      <c r="AE38" s="1164"/>
      <c r="AF38" s="1164"/>
      <c r="AG38" s="1164"/>
      <c r="AH38" s="1164"/>
      <c r="AI38" s="1164"/>
      <c r="AJ38" s="1164"/>
      <c r="AK38" s="1165"/>
    </row>
    <row r="39" spans="2:37" s="66" customFormat="1" ht="18" customHeight="1" x14ac:dyDescent="0.4">
      <c r="B39" s="67"/>
      <c r="C39" s="68"/>
      <c r="D39" s="242">
        <v>8</v>
      </c>
      <c r="E39" s="972"/>
      <c r="F39" s="973"/>
      <c r="G39" s="974"/>
      <c r="H39" s="972"/>
      <c r="I39" s="973"/>
      <c r="J39" s="973"/>
      <c r="K39" s="973"/>
      <c r="L39" s="973"/>
      <c r="M39" s="973"/>
      <c r="N39" s="973"/>
      <c r="O39" s="973"/>
      <c r="P39" s="973"/>
      <c r="Q39" s="973"/>
      <c r="R39" s="973"/>
      <c r="S39" s="973"/>
      <c r="T39" s="973"/>
      <c r="U39" s="973"/>
      <c r="V39" s="974"/>
      <c r="W39" s="972"/>
      <c r="X39" s="973"/>
      <c r="Y39" s="973"/>
      <c r="Z39" s="973"/>
      <c r="AA39" s="973"/>
      <c r="AB39" s="973"/>
      <c r="AC39" s="973"/>
      <c r="AD39" s="1163" t="s">
        <v>288</v>
      </c>
      <c r="AE39" s="1164"/>
      <c r="AF39" s="1164"/>
      <c r="AG39" s="1164"/>
      <c r="AH39" s="1164"/>
      <c r="AI39" s="1164"/>
      <c r="AJ39" s="1164"/>
      <c r="AK39" s="1165"/>
    </row>
    <row r="40" spans="2:37" s="66" customFormat="1" ht="18" customHeight="1" x14ac:dyDescent="0.4">
      <c r="B40" s="67"/>
      <c r="C40" s="68"/>
      <c r="D40" s="242">
        <v>9</v>
      </c>
      <c r="E40" s="972"/>
      <c r="F40" s="973"/>
      <c r="G40" s="974"/>
      <c r="H40" s="972"/>
      <c r="I40" s="973"/>
      <c r="J40" s="973"/>
      <c r="K40" s="973"/>
      <c r="L40" s="973"/>
      <c r="M40" s="973"/>
      <c r="N40" s="973"/>
      <c r="O40" s="973"/>
      <c r="P40" s="973"/>
      <c r="Q40" s="973"/>
      <c r="R40" s="973"/>
      <c r="S40" s="973"/>
      <c r="T40" s="973"/>
      <c r="U40" s="973"/>
      <c r="V40" s="974"/>
      <c r="W40" s="972"/>
      <c r="X40" s="973"/>
      <c r="Y40" s="973"/>
      <c r="Z40" s="973"/>
      <c r="AA40" s="973"/>
      <c r="AB40" s="973"/>
      <c r="AC40" s="973"/>
      <c r="AD40" s="1163" t="s">
        <v>288</v>
      </c>
      <c r="AE40" s="1164"/>
      <c r="AF40" s="1164"/>
      <c r="AG40" s="1164"/>
      <c r="AH40" s="1164"/>
      <c r="AI40" s="1164"/>
      <c r="AJ40" s="1164"/>
      <c r="AK40" s="1165"/>
    </row>
    <row r="41" spans="2:37" s="66" customFormat="1" ht="18" customHeight="1" thickBot="1" x14ac:dyDescent="0.45">
      <c r="B41" s="81"/>
      <c r="C41" s="82"/>
      <c r="D41" s="83">
        <v>10</v>
      </c>
      <c r="E41" s="963"/>
      <c r="F41" s="964"/>
      <c r="G41" s="965"/>
      <c r="H41" s="963"/>
      <c r="I41" s="964"/>
      <c r="J41" s="964"/>
      <c r="K41" s="964"/>
      <c r="L41" s="964"/>
      <c r="M41" s="964"/>
      <c r="N41" s="964"/>
      <c r="O41" s="964"/>
      <c r="P41" s="964"/>
      <c r="Q41" s="964"/>
      <c r="R41" s="964"/>
      <c r="S41" s="964"/>
      <c r="T41" s="964"/>
      <c r="U41" s="964"/>
      <c r="V41" s="965"/>
      <c r="W41" s="963"/>
      <c r="X41" s="964"/>
      <c r="Y41" s="964"/>
      <c r="Z41" s="964"/>
      <c r="AA41" s="964"/>
      <c r="AB41" s="964"/>
      <c r="AC41" s="965"/>
      <c r="AD41" s="1214" t="s">
        <v>288</v>
      </c>
      <c r="AE41" s="1215"/>
      <c r="AF41" s="1215"/>
      <c r="AG41" s="1215"/>
      <c r="AH41" s="1215"/>
      <c r="AI41" s="1215"/>
      <c r="AJ41" s="1215"/>
      <c r="AK41" s="1216"/>
    </row>
    <row r="42" spans="2:37" s="66" customFormat="1" ht="15.75" x14ac:dyDescent="0.4">
      <c r="B42" s="84" t="s">
        <v>296</v>
      </c>
      <c r="C42" s="1089" t="s">
        <v>524</v>
      </c>
      <c r="D42" s="1089"/>
      <c r="E42" s="1089"/>
      <c r="F42" s="1089"/>
      <c r="G42" s="1089"/>
      <c r="H42" s="1089"/>
      <c r="I42" s="1089"/>
      <c r="J42" s="1089"/>
      <c r="K42" s="1089"/>
      <c r="L42" s="1089"/>
      <c r="M42" s="1089"/>
      <c r="N42" s="1089"/>
      <c r="O42" s="1089"/>
      <c r="P42" s="1089"/>
      <c r="Q42" s="1089"/>
      <c r="R42" s="1089"/>
      <c r="S42" s="1089"/>
      <c r="T42" s="1089"/>
      <c r="U42" s="1089"/>
      <c r="V42" s="1089"/>
      <c r="W42" s="1089"/>
      <c r="X42" s="1089"/>
      <c r="Y42" s="1089"/>
      <c r="Z42" s="1089"/>
      <c r="AA42" s="1089"/>
      <c r="AB42" s="1089"/>
      <c r="AC42" s="1089"/>
      <c r="AD42" s="1089"/>
      <c r="AE42" s="1089"/>
      <c r="AF42" s="1089"/>
      <c r="AG42" s="1089"/>
      <c r="AH42" s="1089"/>
      <c r="AI42" s="1089"/>
      <c r="AJ42" s="1089"/>
      <c r="AK42" s="1089"/>
    </row>
    <row r="43" spans="2:37" s="66" customFormat="1" ht="18.75" x14ac:dyDescent="0.4">
      <c r="B43" s="84" t="s">
        <v>298</v>
      </c>
      <c r="C43" s="1089" t="s">
        <v>508</v>
      </c>
      <c r="D43" s="1090"/>
      <c r="E43" s="1090"/>
      <c r="F43" s="1090"/>
      <c r="G43" s="1090"/>
      <c r="H43" s="1090"/>
      <c r="I43" s="1090"/>
      <c r="J43" s="1090"/>
      <c r="K43" s="1090"/>
      <c r="L43" s="1090"/>
      <c r="M43" s="1090"/>
      <c r="N43" s="1090"/>
      <c r="O43" s="1090"/>
      <c r="P43" s="1090"/>
      <c r="Q43" s="1090"/>
      <c r="R43" s="1090"/>
      <c r="S43" s="1090"/>
      <c r="T43" s="1090"/>
      <c r="U43" s="1090"/>
      <c r="V43" s="1090"/>
      <c r="W43" s="1090"/>
      <c r="X43" s="1090"/>
      <c r="Y43" s="1090"/>
      <c r="Z43" s="1090"/>
      <c r="AA43" s="1090"/>
      <c r="AB43" s="1090"/>
      <c r="AC43" s="1090"/>
      <c r="AD43" s="1090"/>
      <c r="AE43" s="1090"/>
      <c r="AF43" s="1090"/>
      <c r="AG43" s="1090"/>
      <c r="AH43" s="1090"/>
      <c r="AI43" s="1090"/>
      <c r="AJ43" s="1090"/>
      <c r="AK43" s="1090"/>
    </row>
    <row r="44" spans="2:37" ht="21.75" customHeight="1" x14ac:dyDescent="0.4">
      <c r="AJ44" s="85" t="s">
        <v>302</v>
      </c>
    </row>
    <row r="45" spans="2:37" ht="21.75" customHeight="1" x14ac:dyDescent="0.4">
      <c r="AJ45" s="85"/>
    </row>
    <row r="46" spans="2:37" ht="18" customHeight="1" thickBot="1" x14ac:dyDescent="0.45">
      <c r="B46" s="58" t="s">
        <v>303</v>
      </c>
    </row>
    <row r="47" spans="2:37" s="66" customFormat="1" ht="18" customHeight="1" thickBot="1" x14ac:dyDescent="0.45">
      <c r="B47" s="59" t="s">
        <v>242</v>
      </c>
      <c r="C47" s="86">
        <v>1</v>
      </c>
      <c r="D47" s="87" t="s">
        <v>304</v>
      </c>
      <c r="E47" s="62"/>
      <c r="F47" s="62"/>
      <c r="G47" s="62"/>
      <c r="H47" s="62"/>
      <c r="I47" s="62"/>
      <c r="J47" s="62"/>
      <c r="K47" s="63"/>
      <c r="L47" s="63"/>
      <c r="M47" s="63"/>
      <c r="N47" s="63"/>
      <c r="O47" s="63"/>
      <c r="P47" s="63"/>
      <c r="Q47" s="63"/>
      <c r="R47" s="63"/>
      <c r="S47" s="63"/>
      <c r="T47" s="64"/>
      <c r="U47" s="64"/>
      <c r="V47" s="64"/>
      <c r="W47" s="64"/>
      <c r="X47" s="64"/>
      <c r="Y47" s="64"/>
      <c r="Z47" s="64"/>
      <c r="AA47" s="64"/>
      <c r="AB47" s="64"/>
      <c r="AC47" s="64"/>
      <c r="AD47" s="64"/>
      <c r="AE47" s="64"/>
      <c r="AF47" s="64"/>
      <c r="AG47" s="64"/>
      <c r="AH47" s="64"/>
      <c r="AI47" s="64"/>
      <c r="AJ47" s="64"/>
      <c r="AK47" s="65"/>
    </row>
    <row r="48" spans="2:37" s="66" customFormat="1" ht="18" customHeight="1" x14ac:dyDescent="0.4">
      <c r="B48" s="67"/>
      <c r="C48" s="68"/>
      <c r="D48" s="1072" t="s">
        <v>267</v>
      </c>
      <c r="E48" s="1073" t="s">
        <v>268</v>
      </c>
      <c r="F48" s="1074"/>
      <c r="G48" s="1088"/>
      <c r="H48" s="999" t="s">
        <v>305</v>
      </c>
      <c r="I48" s="1000"/>
      <c r="J48" s="1000"/>
      <c r="K48" s="1000"/>
      <c r="L48" s="1000"/>
      <c r="M48" s="1000"/>
      <c r="N48" s="1000"/>
      <c r="O48" s="1000"/>
      <c r="P48" s="1000"/>
      <c r="Q48" s="1000"/>
      <c r="R48" s="1000"/>
      <c r="S48" s="1000"/>
      <c r="T48" s="1091" t="s">
        <v>306</v>
      </c>
      <c r="U48" s="1092"/>
      <c r="V48" s="1092"/>
      <c r="W48" s="1092"/>
      <c r="X48" s="1092"/>
      <c r="Y48" s="1092"/>
      <c r="Z48" s="1092"/>
      <c r="AA48" s="1092"/>
      <c r="AB48" s="1092"/>
      <c r="AC48" s="1092"/>
      <c r="AD48" s="1092"/>
      <c r="AE48" s="1092"/>
      <c r="AF48" s="1092"/>
      <c r="AG48" s="1092"/>
      <c r="AH48" s="1092"/>
      <c r="AI48" s="1092"/>
      <c r="AJ48" s="1092"/>
      <c r="AK48" s="1093"/>
    </row>
    <row r="49" spans="2:37" s="66" customFormat="1" ht="18" customHeight="1" x14ac:dyDescent="0.4">
      <c r="B49" s="67"/>
      <c r="C49" s="68"/>
      <c r="D49" s="995"/>
      <c r="E49" s="996"/>
      <c r="F49" s="997"/>
      <c r="G49" s="998"/>
      <c r="H49" s="999" t="s">
        <v>273</v>
      </c>
      <c r="I49" s="1000"/>
      <c r="J49" s="1000"/>
      <c r="K49" s="1000"/>
      <c r="L49" s="1000"/>
      <c r="M49" s="1001"/>
      <c r="N49" s="999" t="s">
        <v>274</v>
      </c>
      <c r="O49" s="1000"/>
      <c r="P49" s="1000"/>
      <c r="Q49" s="1000"/>
      <c r="R49" s="1000"/>
      <c r="S49" s="1000"/>
      <c r="T49" s="1094"/>
      <c r="U49" s="1095"/>
      <c r="V49" s="1095"/>
      <c r="W49" s="1095"/>
      <c r="X49" s="1095"/>
      <c r="Y49" s="1095"/>
      <c r="Z49" s="1095"/>
      <c r="AA49" s="1095"/>
      <c r="AB49" s="1095"/>
      <c r="AC49" s="1095"/>
      <c r="AD49" s="1095"/>
      <c r="AE49" s="1095"/>
      <c r="AF49" s="1095"/>
      <c r="AG49" s="1095"/>
      <c r="AH49" s="1095"/>
      <c r="AI49" s="1095"/>
      <c r="AJ49" s="1095"/>
      <c r="AK49" s="1096"/>
    </row>
    <row r="50" spans="2:37" s="66" customFormat="1" ht="18" customHeight="1" x14ac:dyDescent="0.4">
      <c r="B50" s="67"/>
      <c r="C50" s="68"/>
      <c r="D50" s="242">
        <v>1</v>
      </c>
      <c r="E50" s="972"/>
      <c r="F50" s="973"/>
      <c r="G50" s="974"/>
      <c r="H50" s="1077"/>
      <c r="I50" s="1078"/>
      <c r="J50" s="1078"/>
      <c r="K50" s="1078"/>
      <c r="L50" s="1079" t="s">
        <v>307</v>
      </c>
      <c r="M50" s="1087"/>
      <c r="N50" s="1077"/>
      <c r="O50" s="1078"/>
      <c r="P50" s="1078"/>
      <c r="Q50" s="1078"/>
      <c r="R50" s="1079" t="s">
        <v>307</v>
      </c>
      <c r="S50" s="1079"/>
      <c r="T50" s="1094"/>
      <c r="U50" s="1095"/>
      <c r="V50" s="1095"/>
      <c r="W50" s="1095"/>
      <c r="X50" s="1095"/>
      <c r="Y50" s="1095"/>
      <c r="Z50" s="1095"/>
      <c r="AA50" s="1095"/>
      <c r="AB50" s="1095"/>
      <c r="AC50" s="1095"/>
      <c r="AD50" s="1095"/>
      <c r="AE50" s="1095"/>
      <c r="AF50" s="1095"/>
      <c r="AG50" s="1095"/>
      <c r="AH50" s="1095"/>
      <c r="AI50" s="1095"/>
      <c r="AJ50" s="1095"/>
      <c r="AK50" s="1096"/>
    </row>
    <row r="51" spans="2:37" s="66" customFormat="1" ht="18" customHeight="1" x14ac:dyDescent="0.4">
      <c r="B51" s="67"/>
      <c r="C51" s="68"/>
      <c r="D51" s="242">
        <v>2</v>
      </c>
      <c r="E51" s="972"/>
      <c r="F51" s="973"/>
      <c r="G51" s="974"/>
      <c r="H51" s="1077"/>
      <c r="I51" s="1078"/>
      <c r="J51" s="1078"/>
      <c r="K51" s="1078"/>
      <c r="L51" s="1079" t="s">
        <v>307</v>
      </c>
      <c r="M51" s="1079"/>
      <c r="N51" s="1077"/>
      <c r="O51" s="1078"/>
      <c r="P51" s="1078"/>
      <c r="Q51" s="1078"/>
      <c r="R51" s="1079" t="s">
        <v>307</v>
      </c>
      <c r="S51" s="1079"/>
      <c r="T51" s="1094"/>
      <c r="U51" s="1095"/>
      <c r="V51" s="1095"/>
      <c r="W51" s="1095"/>
      <c r="X51" s="1095"/>
      <c r="Y51" s="1095"/>
      <c r="Z51" s="1095"/>
      <c r="AA51" s="1095"/>
      <c r="AB51" s="1095"/>
      <c r="AC51" s="1095"/>
      <c r="AD51" s="1095"/>
      <c r="AE51" s="1095"/>
      <c r="AF51" s="1095"/>
      <c r="AG51" s="1095"/>
      <c r="AH51" s="1095"/>
      <c r="AI51" s="1095"/>
      <c r="AJ51" s="1095"/>
      <c r="AK51" s="1096"/>
    </row>
    <row r="52" spans="2:37" s="66" customFormat="1" ht="18" customHeight="1" x14ac:dyDescent="0.4">
      <c r="B52" s="67"/>
      <c r="C52" s="68"/>
      <c r="D52" s="242">
        <v>3</v>
      </c>
      <c r="E52" s="972"/>
      <c r="F52" s="973"/>
      <c r="G52" s="974"/>
      <c r="H52" s="1077"/>
      <c r="I52" s="1078"/>
      <c r="J52" s="1078"/>
      <c r="K52" s="1078"/>
      <c r="L52" s="1079" t="s">
        <v>307</v>
      </c>
      <c r="M52" s="1079"/>
      <c r="N52" s="1077"/>
      <c r="O52" s="1078"/>
      <c r="P52" s="1078"/>
      <c r="Q52" s="1078"/>
      <c r="R52" s="1079" t="s">
        <v>307</v>
      </c>
      <c r="S52" s="1079"/>
      <c r="T52" s="1094"/>
      <c r="U52" s="1095"/>
      <c r="V52" s="1095"/>
      <c r="W52" s="1095"/>
      <c r="X52" s="1095"/>
      <c r="Y52" s="1095"/>
      <c r="Z52" s="1095"/>
      <c r="AA52" s="1095"/>
      <c r="AB52" s="1095"/>
      <c r="AC52" s="1095"/>
      <c r="AD52" s="1095"/>
      <c r="AE52" s="1095"/>
      <c r="AF52" s="1095"/>
      <c r="AG52" s="1095"/>
      <c r="AH52" s="1095"/>
      <c r="AI52" s="1095"/>
      <c r="AJ52" s="1095"/>
      <c r="AK52" s="1096"/>
    </row>
    <row r="53" spans="2:37" s="66" customFormat="1" ht="18" customHeight="1" x14ac:dyDescent="0.4">
      <c r="B53" s="67"/>
      <c r="C53" s="68"/>
      <c r="D53" s="242">
        <v>4</v>
      </c>
      <c r="E53" s="972"/>
      <c r="F53" s="973"/>
      <c r="G53" s="974"/>
      <c r="H53" s="1077"/>
      <c r="I53" s="1078"/>
      <c r="J53" s="1078"/>
      <c r="K53" s="1078"/>
      <c r="L53" s="1079" t="s">
        <v>307</v>
      </c>
      <c r="M53" s="1079"/>
      <c r="N53" s="1077"/>
      <c r="O53" s="1078"/>
      <c r="P53" s="1078"/>
      <c r="Q53" s="1078"/>
      <c r="R53" s="1079" t="s">
        <v>307</v>
      </c>
      <c r="S53" s="1079"/>
      <c r="T53" s="1094"/>
      <c r="U53" s="1095"/>
      <c r="V53" s="1095"/>
      <c r="W53" s="1095"/>
      <c r="X53" s="1095"/>
      <c r="Y53" s="1095"/>
      <c r="Z53" s="1095"/>
      <c r="AA53" s="1095"/>
      <c r="AB53" s="1095"/>
      <c r="AC53" s="1095"/>
      <c r="AD53" s="1095"/>
      <c r="AE53" s="1095"/>
      <c r="AF53" s="1095"/>
      <c r="AG53" s="1095"/>
      <c r="AH53" s="1095"/>
      <c r="AI53" s="1095"/>
      <c r="AJ53" s="1095"/>
      <c r="AK53" s="1096"/>
    </row>
    <row r="54" spans="2:37" s="66" customFormat="1" ht="18" customHeight="1" thickBot="1" x14ac:dyDescent="0.45">
      <c r="B54" s="81"/>
      <c r="C54" s="82"/>
      <c r="D54" s="83">
        <v>5</v>
      </c>
      <c r="E54" s="963"/>
      <c r="F54" s="964"/>
      <c r="G54" s="965"/>
      <c r="H54" s="1100"/>
      <c r="I54" s="1101"/>
      <c r="J54" s="1101"/>
      <c r="K54" s="1101"/>
      <c r="L54" s="1102" t="s">
        <v>307</v>
      </c>
      <c r="M54" s="1102"/>
      <c r="N54" s="1100"/>
      <c r="O54" s="1101"/>
      <c r="P54" s="1101"/>
      <c r="Q54" s="1101"/>
      <c r="R54" s="1102" t="s">
        <v>307</v>
      </c>
      <c r="S54" s="1213"/>
      <c r="T54" s="1097"/>
      <c r="U54" s="1098"/>
      <c r="V54" s="1098"/>
      <c r="W54" s="1098"/>
      <c r="X54" s="1098"/>
      <c r="Y54" s="1098"/>
      <c r="Z54" s="1098"/>
      <c r="AA54" s="1098"/>
      <c r="AB54" s="1098"/>
      <c r="AC54" s="1098"/>
      <c r="AD54" s="1098"/>
      <c r="AE54" s="1098"/>
      <c r="AF54" s="1098"/>
      <c r="AG54" s="1098"/>
      <c r="AH54" s="1098"/>
      <c r="AI54" s="1098"/>
      <c r="AJ54" s="1098"/>
      <c r="AK54" s="1099"/>
    </row>
    <row r="55" spans="2:37" ht="18" customHeight="1" thickBot="1" x14ac:dyDescent="0.45">
      <c r="B55" s="58"/>
    </row>
    <row r="56" spans="2:37" s="66" customFormat="1" ht="18" customHeight="1" x14ac:dyDescent="0.4">
      <c r="B56" s="59" t="s">
        <v>243</v>
      </c>
      <c r="C56" s="86">
        <v>1</v>
      </c>
      <c r="D56" s="87" t="s">
        <v>308</v>
      </c>
      <c r="E56" s="62"/>
      <c r="F56" s="62"/>
      <c r="G56" s="62"/>
      <c r="H56" s="62"/>
      <c r="I56" s="62"/>
      <c r="J56" s="62"/>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88"/>
    </row>
    <row r="57" spans="2:37" s="66" customFormat="1" ht="18" customHeight="1" x14ac:dyDescent="0.4">
      <c r="B57" s="89"/>
      <c r="C57" s="90"/>
      <c r="D57" s="982" t="s">
        <v>309</v>
      </c>
      <c r="E57" s="983"/>
      <c r="F57" s="983"/>
      <c r="G57" s="984"/>
      <c r="H57" s="91" t="s">
        <v>98</v>
      </c>
      <c r="I57" s="92" t="s">
        <v>310</v>
      </c>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3"/>
    </row>
    <row r="58" spans="2:37" s="66" customFormat="1" ht="18" customHeight="1" x14ac:dyDescent="0.4">
      <c r="B58" s="89"/>
      <c r="C58" s="90"/>
      <c r="D58" s="985"/>
      <c r="E58" s="986"/>
      <c r="F58" s="986"/>
      <c r="G58" s="987"/>
      <c r="H58" s="94" t="s">
        <v>98</v>
      </c>
      <c r="I58" s="95" t="s">
        <v>311</v>
      </c>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6"/>
    </row>
    <row r="59" spans="2:37" s="66" customFormat="1" ht="18" customHeight="1" x14ac:dyDescent="0.4">
      <c r="B59" s="67"/>
      <c r="C59" s="68"/>
      <c r="D59" s="1072" t="s">
        <v>267</v>
      </c>
      <c r="E59" s="1073" t="s">
        <v>268</v>
      </c>
      <c r="F59" s="1074"/>
      <c r="G59" s="1088"/>
      <c r="H59" s="999" t="s">
        <v>305</v>
      </c>
      <c r="I59" s="1000"/>
      <c r="J59" s="1000"/>
      <c r="K59" s="1000"/>
      <c r="L59" s="1000"/>
      <c r="M59" s="1000"/>
      <c r="N59" s="1000"/>
      <c r="O59" s="1000"/>
      <c r="P59" s="1000"/>
      <c r="Q59" s="1000"/>
      <c r="R59" s="1000"/>
      <c r="S59" s="1001"/>
      <c r="T59" s="1073" t="s">
        <v>292</v>
      </c>
      <c r="U59" s="1074"/>
      <c r="V59" s="1074"/>
      <c r="W59" s="1074"/>
      <c r="X59" s="1074"/>
      <c r="Y59" s="1074"/>
      <c r="Z59" s="1074"/>
      <c r="AA59" s="1074"/>
      <c r="AB59" s="1074"/>
      <c r="AC59" s="1074"/>
      <c r="AD59" s="1074"/>
      <c r="AE59" s="1074"/>
      <c r="AF59" s="1074"/>
      <c r="AG59" s="1074"/>
      <c r="AH59" s="1074"/>
      <c r="AI59" s="1074"/>
      <c r="AJ59" s="1074"/>
      <c r="AK59" s="1075"/>
    </row>
    <row r="60" spans="2:37" s="66" customFormat="1" ht="18" customHeight="1" x14ac:dyDescent="0.4">
      <c r="B60" s="67"/>
      <c r="C60" s="68"/>
      <c r="D60" s="995"/>
      <c r="E60" s="996"/>
      <c r="F60" s="997"/>
      <c r="G60" s="998"/>
      <c r="H60" s="999" t="s">
        <v>273</v>
      </c>
      <c r="I60" s="1000"/>
      <c r="J60" s="1000"/>
      <c r="K60" s="1000"/>
      <c r="L60" s="1000"/>
      <c r="M60" s="1001"/>
      <c r="N60" s="999" t="s">
        <v>274</v>
      </c>
      <c r="O60" s="1000"/>
      <c r="P60" s="1000"/>
      <c r="Q60" s="1000"/>
      <c r="R60" s="1000"/>
      <c r="S60" s="1001"/>
      <c r="T60" s="996"/>
      <c r="U60" s="997"/>
      <c r="V60" s="997"/>
      <c r="W60" s="997"/>
      <c r="X60" s="997"/>
      <c r="Y60" s="997"/>
      <c r="Z60" s="997"/>
      <c r="AA60" s="997"/>
      <c r="AB60" s="997"/>
      <c r="AC60" s="997"/>
      <c r="AD60" s="997"/>
      <c r="AE60" s="997"/>
      <c r="AF60" s="997"/>
      <c r="AG60" s="997"/>
      <c r="AH60" s="997"/>
      <c r="AI60" s="997"/>
      <c r="AJ60" s="997"/>
      <c r="AK60" s="1076"/>
    </row>
    <row r="61" spans="2:37" s="66" customFormat="1" ht="18" customHeight="1" x14ac:dyDescent="0.4">
      <c r="B61" s="67"/>
      <c r="C61" s="68"/>
      <c r="D61" s="242">
        <v>1</v>
      </c>
      <c r="E61" s="972"/>
      <c r="F61" s="973"/>
      <c r="G61" s="974"/>
      <c r="H61" s="1077"/>
      <c r="I61" s="1078"/>
      <c r="J61" s="1078"/>
      <c r="K61" s="1078"/>
      <c r="L61" s="1079" t="s">
        <v>307</v>
      </c>
      <c r="M61" s="1087"/>
      <c r="N61" s="1077"/>
      <c r="O61" s="1078"/>
      <c r="P61" s="1078"/>
      <c r="Q61" s="1078"/>
      <c r="R61" s="1079" t="s">
        <v>307</v>
      </c>
      <c r="S61" s="1087"/>
      <c r="T61" s="1084"/>
      <c r="U61" s="1085"/>
      <c r="V61" s="1085"/>
      <c r="W61" s="1085"/>
      <c r="X61" s="1085"/>
      <c r="Y61" s="1085"/>
      <c r="Z61" s="1085"/>
      <c r="AA61" s="1085"/>
      <c r="AB61" s="1085"/>
      <c r="AC61" s="1085"/>
      <c r="AD61" s="1085"/>
      <c r="AE61" s="1085"/>
      <c r="AF61" s="1085"/>
      <c r="AG61" s="1085"/>
      <c r="AH61" s="1085"/>
      <c r="AI61" s="1085"/>
      <c r="AJ61" s="1085"/>
      <c r="AK61" s="1086"/>
    </row>
    <row r="62" spans="2:37" s="66" customFormat="1" ht="18" customHeight="1" x14ac:dyDescent="0.4">
      <c r="B62" s="67"/>
      <c r="C62" s="68"/>
      <c r="D62" s="242">
        <v>2</v>
      </c>
      <c r="E62" s="972"/>
      <c r="F62" s="973"/>
      <c r="G62" s="974"/>
      <c r="H62" s="1077"/>
      <c r="I62" s="1078"/>
      <c r="J62" s="1078"/>
      <c r="K62" s="1078"/>
      <c r="L62" s="1079" t="s">
        <v>307</v>
      </c>
      <c r="M62" s="1079"/>
      <c r="N62" s="1077"/>
      <c r="O62" s="1078"/>
      <c r="P62" s="1078"/>
      <c r="Q62" s="1078"/>
      <c r="R62" s="1079" t="s">
        <v>307</v>
      </c>
      <c r="S62" s="1079"/>
      <c r="T62" s="1084"/>
      <c r="U62" s="1085"/>
      <c r="V62" s="1085"/>
      <c r="W62" s="1085"/>
      <c r="X62" s="1085"/>
      <c r="Y62" s="1085"/>
      <c r="Z62" s="1085"/>
      <c r="AA62" s="1085"/>
      <c r="AB62" s="1085"/>
      <c r="AC62" s="1085"/>
      <c r="AD62" s="1085"/>
      <c r="AE62" s="1085"/>
      <c r="AF62" s="1085"/>
      <c r="AG62" s="1085"/>
      <c r="AH62" s="1085"/>
      <c r="AI62" s="1085"/>
      <c r="AJ62" s="1085"/>
      <c r="AK62" s="1086"/>
    </row>
    <row r="63" spans="2:37" s="66" customFormat="1" ht="18" customHeight="1" x14ac:dyDescent="0.4">
      <c r="B63" s="67"/>
      <c r="C63" s="68"/>
      <c r="D63" s="242">
        <v>3</v>
      </c>
      <c r="E63" s="972"/>
      <c r="F63" s="973"/>
      <c r="G63" s="974"/>
      <c r="H63" s="1077"/>
      <c r="I63" s="1078"/>
      <c r="J63" s="1078"/>
      <c r="K63" s="1078"/>
      <c r="L63" s="1079" t="s">
        <v>307</v>
      </c>
      <c r="M63" s="1079"/>
      <c r="N63" s="1077"/>
      <c r="O63" s="1078"/>
      <c r="P63" s="1078"/>
      <c r="Q63" s="1078"/>
      <c r="R63" s="1079" t="s">
        <v>307</v>
      </c>
      <c r="S63" s="1079"/>
      <c r="T63" s="1084"/>
      <c r="U63" s="1085"/>
      <c r="V63" s="1085"/>
      <c r="W63" s="1085"/>
      <c r="X63" s="1085"/>
      <c r="Y63" s="1085"/>
      <c r="Z63" s="1085"/>
      <c r="AA63" s="1085"/>
      <c r="AB63" s="1085"/>
      <c r="AC63" s="1085"/>
      <c r="AD63" s="1085"/>
      <c r="AE63" s="1085"/>
      <c r="AF63" s="1085"/>
      <c r="AG63" s="1085"/>
      <c r="AH63" s="1085"/>
      <c r="AI63" s="1085"/>
      <c r="AJ63" s="1085"/>
      <c r="AK63" s="1086"/>
    </row>
    <row r="64" spans="2:37" s="66" customFormat="1" ht="18" customHeight="1" x14ac:dyDescent="0.4">
      <c r="B64" s="67"/>
      <c r="C64" s="68"/>
      <c r="D64" s="242">
        <v>4</v>
      </c>
      <c r="E64" s="972"/>
      <c r="F64" s="973"/>
      <c r="G64" s="974"/>
      <c r="H64" s="1077"/>
      <c r="I64" s="1078"/>
      <c r="J64" s="1078"/>
      <c r="K64" s="1078"/>
      <c r="L64" s="1079" t="s">
        <v>307</v>
      </c>
      <c r="M64" s="1079"/>
      <c r="N64" s="1077"/>
      <c r="O64" s="1078"/>
      <c r="P64" s="1078"/>
      <c r="Q64" s="1078"/>
      <c r="R64" s="1079" t="s">
        <v>307</v>
      </c>
      <c r="S64" s="1079"/>
      <c r="T64" s="1084"/>
      <c r="U64" s="1085"/>
      <c r="V64" s="1085"/>
      <c r="W64" s="1085"/>
      <c r="X64" s="1085"/>
      <c r="Y64" s="1085"/>
      <c r="Z64" s="1085"/>
      <c r="AA64" s="1085"/>
      <c r="AB64" s="1085"/>
      <c r="AC64" s="1085"/>
      <c r="AD64" s="1085"/>
      <c r="AE64" s="1085"/>
      <c r="AF64" s="1085"/>
      <c r="AG64" s="1085"/>
      <c r="AH64" s="1085"/>
      <c r="AI64" s="1085"/>
      <c r="AJ64" s="1085"/>
      <c r="AK64" s="1086"/>
    </row>
    <row r="65" spans="2:37" s="66" customFormat="1" ht="18" customHeight="1" x14ac:dyDescent="0.4">
      <c r="B65" s="67"/>
      <c r="C65" s="68"/>
      <c r="D65" s="248">
        <v>5</v>
      </c>
      <c r="E65" s="972"/>
      <c r="F65" s="973"/>
      <c r="G65" s="974"/>
      <c r="H65" s="1077"/>
      <c r="I65" s="1078"/>
      <c r="J65" s="1078"/>
      <c r="K65" s="1078"/>
      <c r="L65" s="1079" t="s">
        <v>307</v>
      </c>
      <c r="M65" s="1080"/>
      <c r="N65" s="1077"/>
      <c r="O65" s="1078"/>
      <c r="P65" s="1078"/>
      <c r="Q65" s="1078"/>
      <c r="R65" s="1079" t="s">
        <v>307</v>
      </c>
      <c r="S65" s="1080"/>
      <c r="T65" s="1081"/>
      <c r="U65" s="1082"/>
      <c r="V65" s="1082"/>
      <c r="W65" s="1082"/>
      <c r="X65" s="1082"/>
      <c r="Y65" s="1082"/>
      <c r="Z65" s="1082"/>
      <c r="AA65" s="1082"/>
      <c r="AB65" s="1082"/>
      <c r="AC65" s="1082"/>
      <c r="AD65" s="1082"/>
      <c r="AE65" s="1082"/>
      <c r="AF65" s="1082"/>
      <c r="AG65" s="1082"/>
      <c r="AH65" s="1082"/>
      <c r="AI65" s="1082"/>
      <c r="AJ65" s="1082"/>
      <c r="AK65" s="1083"/>
    </row>
    <row r="66" spans="2:37" s="66" customFormat="1" ht="18" customHeight="1" x14ac:dyDescent="0.4">
      <c r="B66" s="67"/>
      <c r="C66" s="79">
        <v>2</v>
      </c>
      <c r="D66" s="71" t="s">
        <v>313</v>
      </c>
      <c r="E66" s="72"/>
      <c r="F66" s="72"/>
      <c r="G66" s="72"/>
      <c r="H66" s="72"/>
      <c r="I66" s="72"/>
      <c r="J66" s="72"/>
      <c r="K66" s="72"/>
      <c r="L66" s="72"/>
      <c r="M66" s="72"/>
      <c r="N66" s="72"/>
      <c r="O66" s="72"/>
      <c r="P66" s="72"/>
      <c r="Q66" s="72"/>
      <c r="R66" s="72"/>
      <c r="S66" s="73"/>
      <c r="T66" s="74"/>
      <c r="U66" s="74"/>
      <c r="V66" s="74"/>
      <c r="W66" s="74"/>
      <c r="X66" s="74"/>
      <c r="Y66" s="74"/>
      <c r="Z66" s="74"/>
      <c r="AA66" s="74"/>
      <c r="AB66" s="74"/>
      <c r="AC66" s="74"/>
      <c r="AD66" s="74"/>
      <c r="AE66" s="74"/>
      <c r="AF66" s="74"/>
      <c r="AG66" s="74"/>
      <c r="AH66" s="74"/>
      <c r="AI66" s="74"/>
      <c r="AJ66" s="74"/>
      <c r="AK66" s="97"/>
    </row>
    <row r="67" spans="2:37" s="66" customFormat="1" ht="18" customHeight="1" x14ac:dyDescent="0.4">
      <c r="B67" s="67"/>
      <c r="C67" s="68"/>
      <c r="D67" s="1072" t="s">
        <v>267</v>
      </c>
      <c r="E67" s="999" t="s">
        <v>282</v>
      </c>
      <c r="F67" s="1000"/>
      <c r="G67" s="1001"/>
      <c r="H67" s="999" t="s">
        <v>314</v>
      </c>
      <c r="I67" s="1000"/>
      <c r="J67" s="1000"/>
      <c r="K67" s="1000"/>
      <c r="L67" s="1000"/>
      <c r="M67" s="1000"/>
      <c r="N67" s="1000"/>
      <c r="O67" s="1000"/>
      <c r="P67" s="1000"/>
      <c r="Q67" s="1000"/>
      <c r="R67" s="1000"/>
      <c r="S67" s="1000"/>
      <c r="T67" s="1073" t="s">
        <v>292</v>
      </c>
      <c r="U67" s="1074"/>
      <c r="V67" s="1074"/>
      <c r="W67" s="1074"/>
      <c r="X67" s="1074"/>
      <c r="Y67" s="1074"/>
      <c r="Z67" s="1074"/>
      <c r="AA67" s="1074"/>
      <c r="AB67" s="1074"/>
      <c r="AC67" s="1074"/>
      <c r="AD67" s="1074"/>
      <c r="AE67" s="1074"/>
      <c r="AF67" s="1074"/>
      <c r="AG67" s="1074"/>
      <c r="AH67" s="1074"/>
      <c r="AI67" s="1074"/>
      <c r="AJ67" s="1074"/>
      <c r="AK67" s="1075"/>
    </row>
    <row r="68" spans="2:37" s="66" customFormat="1" ht="18" customHeight="1" x14ac:dyDescent="0.4">
      <c r="B68" s="67"/>
      <c r="C68" s="68"/>
      <c r="D68" s="995"/>
      <c r="E68" s="999"/>
      <c r="F68" s="1000"/>
      <c r="G68" s="1001"/>
      <c r="H68" s="999" t="s">
        <v>509</v>
      </c>
      <c r="I68" s="1000"/>
      <c r="J68" s="1000"/>
      <c r="K68" s="1000"/>
      <c r="L68" s="1000"/>
      <c r="M68" s="1001"/>
      <c r="N68" s="1175" t="s">
        <v>510</v>
      </c>
      <c r="O68" s="1176"/>
      <c r="P68" s="1176"/>
      <c r="Q68" s="1176"/>
      <c r="R68" s="1176"/>
      <c r="S68" s="1212"/>
      <c r="T68" s="996"/>
      <c r="U68" s="997"/>
      <c r="V68" s="997"/>
      <c r="W68" s="997"/>
      <c r="X68" s="997"/>
      <c r="Y68" s="997"/>
      <c r="Z68" s="997"/>
      <c r="AA68" s="997"/>
      <c r="AB68" s="997"/>
      <c r="AC68" s="997"/>
      <c r="AD68" s="997"/>
      <c r="AE68" s="997"/>
      <c r="AF68" s="997"/>
      <c r="AG68" s="997"/>
      <c r="AH68" s="997"/>
      <c r="AI68" s="997"/>
      <c r="AJ68" s="997"/>
      <c r="AK68" s="1076"/>
    </row>
    <row r="69" spans="2:37" s="66" customFormat="1" ht="18" customHeight="1" x14ac:dyDescent="0.4">
      <c r="B69" s="67"/>
      <c r="C69" s="68"/>
      <c r="D69" s="242">
        <v>1</v>
      </c>
      <c r="E69" s="972"/>
      <c r="F69" s="973"/>
      <c r="G69" s="974"/>
      <c r="H69" s="1058"/>
      <c r="I69" s="1059"/>
      <c r="J69" s="1059"/>
      <c r="K69" s="1059"/>
      <c r="L69" s="1059"/>
      <c r="M69" s="1060"/>
      <c r="N69" s="1206"/>
      <c r="O69" s="1207"/>
      <c r="P69" s="1207"/>
      <c r="Q69" s="1207"/>
      <c r="R69" s="1207"/>
      <c r="S69" s="1208"/>
      <c r="T69" s="1062"/>
      <c r="U69" s="1063"/>
      <c r="V69" s="1063"/>
      <c r="W69" s="1063"/>
      <c r="X69" s="1063"/>
      <c r="Y69" s="1063"/>
      <c r="Z69" s="1063"/>
      <c r="AA69" s="1063"/>
      <c r="AB69" s="1063"/>
      <c r="AC69" s="1063"/>
      <c r="AD69" s="1063"/>
      <c r="AE69" s="1063"/>
      <c r="AF69" s="1063"/>
      <c r="AG69" s="1063"/>
      <c r="AH69" s="1063"/>
      <c r="AI69" s="1063"/>
      <c r="AJ69" s="1063"/>
      <c r="AK69" s="1064"/>
    </row>
    <row r="70" spans="2:37" s="66" customFormat="1" ht="18" customHeight="1" x14ac:dyDescent="0.4">
      <c r="B70" s="67"/>
      <c r="C70" s="68"/>
      <c r="D70" s="242">
        <v>2</v>
      </c>
      <c r="E70" s="972"/>
      <c r="F70" s="973"/>
      <c r="G70" s="974"/>
      <c r="H70" s="1058"/>
      <c r="I70" s="1059"/>
      <c r="J70" s="1059"/>
      <c r="K70" s="1059"/>
      <c r="L70" s="1059"/>
      <c r="M70" s="1060"/>
      <c r="N70" s="1206"/>
      <c r="O70" s="1207"/>
      <c r="P70" s="1207"/>
      <c r="Q70" s="1207"/>
      <c r="R70" s="1207"/>
      <c r="S70" s="1208"/>
      <c r="T70" s="1062"/>
      <c r="U70" s="1063"/>
      <c r="V70" s="1063"/>
      <c r="W70" s="1063"/>
      <c r="X70" s="1063"/>
      <c r="Y70" s="1063"/>
      <c r="Z70" s="1063"/>
      <c r="AA70" s="1063"/>
      <c r="AB70" s="1063"/>
      <c r="AC70" s="1063"/>
      <c r="AD70" s="1063"/>
      <c r="AE70" s="1063"/>
      <c r="AF70" s="1063"/>
      <c r="AG70" s="1063"/>
      <c r="AH70" s="1063"/>
      <c r="AI70" s="1063"/>
      <c r="AJ70" s="1063"/>
      <c r="AK70" s="1064"/>
    </row>
    <row r="71" spans="2:37" s="66" customFormat="1" ht="18" customHeight="1" x14ac:dyDescent="0.4">
      <c r="B71" s="67"/>
      <c r="C71" s="68"/>
      <c r="D71" s="242">
        <v>3</v>
      </c>
      <c r="E71" s="972"/>
      <c r="F71" s="973"/>
      <c r="G71" s="974"/>
      <c r="H71" s="1058"/>
      <c r="I71" s="1059"/>
      <c r="J71" s="1059"/>
      <c r="K71" s="1059"/>
      <c r="L71" s="1059"/>
      <c r="M71" s="1060"/>
      <c r="N71" s="1206"/>
      <c r="O71" s="1207"/>
      <c r="P71" s="1207"/>
      <c r="Q71" s="1207"/>
      <c r="R71" s="1207"/>
      <c r="S71" s="1208"/>
      <c r="T71" s="1062"/>
      <c r="U71" s="1063"/>
      <c r="V71" s="1063"/>
      <c r="W71" s="1063"/>
      <c r="X71" s="1063"/>
      <c r="Y71" s="1063"/>
      <c r="Z71" s="1063"/>
      <c r="AA71" s="1063"/>
      <c r="AB71" s="1063"/>
      <c r="AC71" s="1063"/>
      <c r="AD71" s="1063"/>
      <c r="AE71" s="1063"/>
      <c r="AF71" s="1063"/>
      <c r="AG71" s="1063"/>
      <c r="AH71" s="1063"/>
      <c r="AI71" s="1063"/>
      <c r="AJ71" s="1063"/>
      <c r="AK71" s="1064"/>
    </row>
    <row r="72" spans="2:37" s="66" customFormat="1" ht="18" customHeight="1" x14ac:dyDescent="0.4">
      <c r="B72" s="67"/>
      <c r="C72" s="68"/>
      <c r="D72" s="242">
        <v>4</v>
      </c>
      <c r="E72" s="972"/>
      <c r="F72" s="973"/>
      <c r="G72" s="974"/>
      <c r="H72" s="1058"/>
      <c r="I72" s="1059"/>
      <c r="J72" s="1059"/>
      <c r="K72" s="1059"/>
      <c r="L72" s="1059"/>
      <c r="M72" s="1060"/>
      <c r="N72" s="1206"/>
      <c r="O72" s="1207"/>
      <c r="P72" s="1207"/>
      <c r="Q72" s="1207"/>
      <c r="R72" s="1207"/>
      <c r="S72" s="1208"/>
      <c r="T72" s="1062"/>
      <c r="U72" s="1063"/>
      <c r="V72" s="1063"/>
      <c r="W72" s="1063"/>
      <c r="X72" s="1063"/>
      <c r="Y72" s="1063"/>
      <c r="Z72" s="1063"/>
      <c r="AA72" s="1063"/>
      <c r="AB72" s="1063"/>
      <c r="AC72" s="1063"/>
      <c r="AD72" s="1063"/>
      <c r="AE72" s="1063"/>
      <c r="AF72" s="1063"/>
      <c r="AG72" s="1063"/>
      <c r="AH72" s="1063"/>
      <c r="AI72" s="1063"/>
      <c r="AJ72" s="1063"/>
      <c r="AK72" s="1064"/>
    </row>
    <row r="73" spans="2:37" s="66" customFormat="1" ht="18" customHeight="1" x14ac:dyDescent="0.4">
      <c r="B73" s="67"/>
      <c r="C73" s="68"/>
      <c r="D73" s="242">
        <v>5</v>
      </c>
      <c r="E73" s="972"/>
      <c r="F73" s="973"/>
      <c r="G73" s="974"/>
      <c r="H73" s="1058"/>
      <c r="I73" s="1059"/>
      <c r="J73" s="1059"/>
      <c r="K73" s="1059"/>
      <c r="L73" s="1059"/>
      <c r="M73" s="1060"/>
      <c r="N73" s="1206"/>
      <c r="O73" s="1207"/>
      <c r="P73" s="1207"/>
      <c r="Q73" s="1207"/>
      <c r="R73" s="1207"/>
      <c r="S73" s="1208"/>
      <c r="T73" s="1062"/>
      <c r="U73" s="1063"/>
      <c r="V73" s="1063"/>
      <c r="W73" s="1063"/>
      <c r="X73" s="1063"/>
      <c r="Y73" s="1063"/>
      <c r="Z73" s="1063"/>
      <c r="AA73" s="1063"/>
      <c r="AB73" s="1063"/>
      <c r="AC73" s="1063"/>
      <c r="AD73" s="1063"/>
      <c r="AE73" s="1063"/>
      <c r="AF73" s="1063"/>
      <c r="AG73" s="1063"/>
      <c r="AH73" s="1063"/>
      <c r="AI73" s="1063"/>
      <c r="AJ73" s="1063"/>
      <c r="AK73" s="1064"/>
    </row>
    <row r="74" spans="2:37" s="66" customFormat="1" ht="18" customHeight="1" x14ac:dyDescent="0.4">
      <c r="B74" s="67"/>
      <c r="C74" s="68"/>
      <c r="D74" s="242">
        <v>6</v>
      </c>
      <c r="E74" s="972"/>
      <c r="F74" s="973"/>
      <c r="G74" s="974"/>
      <c r="H74" s="1058"/>
      <c r="I74" s="1059"/>
      <c r="J74" s="1059"/>
      <c r="K74" s="1059"/>
      <c r="L74" s="1059"/>
      <c r="M74" s="1060"/>
      <c r="N74" s="1206"/>
      <c r="O74" s="1207"/>
      <c r="P74" s="1207"/>
      <c r="Q74" s="1207"/>
      <c r="R74" s="1207"/>
      <c r="S74" s="1208"/>
      <c r="T74" s="1062"/>
      <c r="U74" s="1063"/>
      <c r="V74" s="1063"/>
      <c r="W74" s="1063"/>
      <c r="X74" s="1063"/>
      <c r="Y74" s="1063"/>
      <c r="Z74" s="1063"/>
      <c r="AA74" s="1063"/>
      <c r="AB74" s="1063"/>
      <c r="AC74" s="1063"/>
      <c r="AD74" s="1063"/>
      <c r="AE74" s="1063"/>
      <c r="AF74" s="1063"/>
      <c r="AG74" s="1063"/>
      <c r="AH74" s="1063"/>
      <c r="AI74" s="1063"/>
      <c r="AJ74" s="1063"/>
      <c r="AK74" s="1064"/>
    </row>
    <row r="75" spans="2:37" s="66" customFormat="1" ht="18" customHeight="1" x14ac:dyDescent="0.4">
      <c r="B75" s="67"/>
      <c r="C75" s="68"/>
      <c r="D75" s="242">
        <v>7</v>
      </c>
      <c r="E75" s="972"/>
      <c r="F75" s="973"/>
      <c r="G75" s="974"/>
      <c r="H75" s="1058"/>
      <c r="I75" s="1059"/>
      <c r="J75" s="1059"/>
      <c r="K75" s="1059"/>
      <c r="L75" s="1059"/>
      <c r="M75" s="1060"/>
      <c r="N75" s="1206"/>
      <c r="O75" s="1207"/>
      <c r="P75" s="1207"/>
      <c r="Q75" s="1207"/>
      <c r="R75" s="1207"/>
      <c r="S75" s="1208"/>
      <c r="T75" s="1062"/>
      <c r="U75" s="1063"/>
      <c r="V75" s="1063"/>
      <c r="W75" s="1063"/>
      <c r="X75" s="1063"/>
      <c r="Y75" s="1063"/>
      <c r="Z75" s="1063"/>
      <c r="AA75" s="1063"/>
      <c r="AB75" s="1063"/>
      <c r="AC75" s="1063"/>
      <c r="AD75" s="1063"/>
      <c r="AE75" s="1063"/>
      <c r="AF75" s="1063"/>
      <c r="AG75" s="1063"/>
      <c r="AH75" s="1063"/>
      <c r="AI75" s="1063"/>
      <c r="AJ75" s="1063"/>
      <c r="AK75" s="1064"/>
    </row>
    <row r="76" spans="2:37" s="66" customFormat="1" ht="18" customHeight="1" x14ac:dyDescent="0.4">
      <c r="B76" s="67"/>
      <c r="C76" s="68"/>
      <c r="D76" s="242">
        <v>8</v>
      </c>
      <c r="E76" s="972"/>
      <c r="F76" s="973"/>
      <c r="G76" s="974"/>
      <c r="H76" s="1058"/>
      <c r="I76" s="1059"/>
      <c r="J76" s="1059"/>
      <c r="K76" s="1059"/>
      <c r="L76" s="1059"/>
      <c r="M76" s="1060"/>
      <c r="N76" s="1206"/>
      <c r="O76" s="1207"/>
      <c r="P76" s="1207"/>
      <c r="Q76" s="1207"/>
      <c r="R76" s="1207"/>
      <c r="S76" s="1208"/>
      <c r="T76" s="1062"/>
      <c r="U76" s="1063"/>
      <c r="V76" s="1063"/>
      <c r="W76" s="1063"/>
      <c r="X76" s="1063"/>
      <c r="Y76" s="1063"/>
      <c r="Z76" s="1063"/>
      <c r="AA76" s="1063"/>
      <c r="AB76" s="1063"/>
      <c r="AC76" s="1063"/>
      <c r="AD76" s="1063"/>
      <c r="AE76" s="1063"/>
      <c r="AF76" s="1063"/>
      <c r="AG76" s="1063"/>
      <c r="AH76" s="1063"/>
      <c r="AI76" s="1063"/>
      <c r="AJ76" s="1063"/>
      <c r="AK76" s="1064"/>
    </row>
    <row r="77" spans="2:37" s="66" customFormat="1" ht="18" customHeight="1" x14ac:dyDescent="0.4">
      <c r="B77" s="67"/>
      <c r="C77" s="68"/>
      <c r="D77" s="242">
        <v>9</v>
      </c>
      <c r="E77" s="972"/>
      <c r="F77" s="973"/>
      <c r="G77" s="974"/>
      <c r="H77" s="1058"/>
      <c r="I77" s="1059"/>
      <c r="J77" s="1059"/>
      <c r="K77" s="1059"/>
      <c r="L77" s="1059"/>
      <c r="M77" s="1060"/>
      <c r="N77" s="1206"/>
      <c r="O77" s="1207"/>
      <c r="P77" s="1207"/>
      <c r="Q77" s="1207"/>
      <c r="R77" s="1207"/>
      <c r="S77" s="1208"/>
      <c r="T77" s="1062"/>
      <c r="U77" s="1063"/>
      <c r="V77" s="1063"/>
      <c r="W77" s="1063"/>
      <c r="X77" s="1063"/>
      <c r="Y77" s="1063"/>
      <c r="Z77" s="1063"/>
      <c r="AA77" s="1063"/>
      <c r="AB77" s="1063"/>
      <c r="AC77" s="1063"/>
      <c r="AD77" s="1063"/>
      <c r="AE77" s="1063"/>
      <c r="AF77" s="1063"/>
      <c r="AG77" s="1063"/>
      <c r="AH77" s="1063"/>
      <c r="AI77" s="1063"/>
      <c r="AJ77" s="1063"/>
      <c r="AK77" s="1064"/>
    </row>
    <row r="78" spans="2:37" s="66" customFormat="1" ht="18" customHeight="1" thickBot="1" x14ac:dyDescent="0.45">
      <c r="B78" s="81"/>
      <c r="C78" s="82"/>
      <c r="D78" s="83">
        <v>10</v>
      </c>
      <c r="E78" s="963"/>
      <c r="F78" s="964"/>
      <c r="G78" s="965"/>
      <c r="H78" s="1065"/>
      <c r="I78" s="1066"/>
      <c r="J78" s="1066"/>
      <c r="K78" s="1066"/>
      <c r="L78" s="1066"/>
      <c r="M78" s="1067"/>
      <c r="N78" s="1209"/>
      <c r="O78" s="1210"/>
      <c r="P78" s="1210"/>
      <c r="Q78" s="1210"/>
      <c r="R78" s="1210"/>
      <c r="S78" s="1211"/>
      <c r="T78" s="1069"/>
      <c r="U78" s="1070"/>
      <c r="V78" s="1070"/>
      <c r="W78" s="1070"/>
      <c r="X78" s="1070"/>
      <c r="Y78" s="1070"/>
      <c r="Z78" s="1070"/>
      <c r="AA78" s="1070"/>
      <c r="AB78" s="1070"/>
      <c r="AC78" s="1070"/>
      <c r="AD78" s="1070"/>
      <c r="AE78" s="1070"/>
      <c r="AF78" s="1070"/>
      <c r="AG78" s="1070"/>
      <c r="AH78" s="1070"/>
      <c r="AI78" s="1070"/>
      <c r="AJ78" s="1070"/>
      <c r="AK78" s="1071"/>
    </row>
    <row r="79" spans="2:37" s="66" customFormat="1" ht="16.5" thickBot="1" x14ac:dyDescent="0.45">
      <c r="B79" s="57"/>
      <c r="C79" s="249"/>
      <c r="D79" s="249"/>
      <c r="E79" s="249"/>
      <c r="F79" s="249"/>
      <c r="G79" s="249"/>
      <c r="H79" s="249"/>
      <c r="I79" s="249"/>
      <c r="J79" s="249"/>
      <c r="K79" s="249"/>
      <c r="L79" s="249"/>
      <c r="M79" s="249"/>
      <c r="N79" s="249"/>
      <c r="O79" s="249"/>
      <c r="P79" s="249"/>
      <c r="Q79" s="249"/>
      <c r="R79" s="249"/>
      <c r="S79" s="249"/>
      <c r="T79" s="249"/>
      <c r="U79" s="249"/>
      <c r="V79" s="249"/>
      <c r="W79" s="249"/>
      <c r="X79" s="249"/>
      <c r="Y79" s="249"/>
      <c r="Z79" s="249"/>
      <c r="AA79" s="249"/>
      <c r="AB79" s="249"/>
      <c r="AC79" s="249"/>
      <c r="AD79" s="249"/>
      <c r="AE79" s="249"/>
      <c r="AF79" s="249"/>
      <c r="AG79" s="249"/>
      <c r="AH79" s="249"/>
      <c r="AI79" s="249"/>
      <c r="AJ79" s="249"/>
      <c r="AK79" s="249"/>
    </row>
    <row r="80" spans="2:37" s="66" customFormat="1" ht="18" customHeight="1" x14ac:dyDescent="0.4">
      <c r="B80" s="98" t="s">
        <v>244</v>
      </c>
      <c r="C80" s="99"/>
      <c r="D80" s="87" t="s">
        <v>317</v>
      </c>
      <c r="E80" s="62"/>
      <c r="F80" s="62"/>
      <c r="G80" s="62"/>
      <c r="H80" s="62"/>
      <c r="I80" s="62"/>
      <c r="J80" s="62"/>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5"/>
    </row>
    <row r="81" spans="2:37" s="66" customFormat="1" ht="18" customHeight="1" x14ac:dyDescent="0.4">
      <c r="B81" s="89"/>
      <c r="C81" s="90"/>
      <c r="D81" s="982" t="s">
        <v>309</v>
      </c>
      <c r="E81" s="983"/>
      <c r="F81" s="983"/>
      <c r="G81" s="984"/>
      <c r="H81" s="91" t="s">
        <v>98</v>
      </c>
      <c r="I81" s="92" t="s">
        <v>310</v>
      </c>
      <c r="J81" s="92"/>
      <c r="K81" s="92"/>
      <c r="L81" s="92"/>
      <c r="M81" s="92"/>
      <c r="N81" s="92"/>
      <c r="O81" s="92"/>
      <c r="P81" s="92"/>
      <c r="Q81" s="92"/>
      <c r="R81" s="92"/>
      <c r="S81" s="92"/>
      <c r="T81" s="92"/>
      <c r="U81" s="92"/>
      <c r="V81" s="92"/>
      <c r="W81" s="92"/>
      <c r="X81" s="92"/>
      <c r="Y81" s="92"/>
      <c r="Z81" s="92"/>
      <c r="AA81" s="92"/>
      <c r="AB81" s="1052" t="s">
        <v>533</v>
      </c>
      <c r="AC81" s="1053"/>
      <c r="AD81" s="1053"/>
      <c r="AE81" s="1053"/>
      <c r="AF81" s="1053"/>
      <c r="AG81" s="1053"/>
      <c r="AH81" s="1053"/>
      <c r="AI81" s="1053"/>
      <c r="AJ81" s="1053"/>
      <c r="AK81" s="1054"/>
    </row>
    <row r="82" spans="2:37" s="66" customFormat="1" ht="18" customHeight="1" thickBot="1" x14ac:dyDescent="0.45">
      <c r="B82" s="100"/>
      <c r="C82" s="101"/>
      <c r="D82" s="1049"/>
      <c r="E82" s="1050"/>
      <c r="F82" s="1050"/>
      <c r="G82" s="1051"/>
      <c r="H82" s="102" t="s">
        <v>98</v>
      </c>
      <c r="I82" s="103" t="s">
        <v>311</v>
      </c>
      <c r="J82" s="103"/>
      <c r="K82" s="103"/>
      <c r="L82" s="103"/>
      <c r="M82" s="103"/>
      <c r="N82" s="103"/>
      <c r="O82" s="103"/>
      <c r="P82" s="103"/>
      <c r="Q82" s="103"/>
      <c r="R82" s="103"/>
      <c r="S82" s="103"/>
      <c r="T82" s="103"/>
      <c r="U82" s="103"/>
      <c r="V82" s="103"/>
      <c r="W82" s="103"/>
      <c r="X82" s="103"/>
      <c r="Y82" s="103"/>
      <c r="Z82" s="103"/>
      <c r="AA82" s="103"/>
      <c r="AB82" s="1055"/>
      <c r="AC82" s="1056"/>
      <c r="AD82" s="1056"/>
      <c r="AE82" s="1056"/>
      <c r="AF82" s="1056"/>
      <c r="AG82" s="1056"/>
      <c r="AH82" s="1056"/>
      <c r="AI82" s="1056"/>
      <c r="AJ82" s="1056"/>
      <c r="AK82" s="1057"/>
    </row>
    <row r="83" spans="2:37" s="66" customFormat="1" ht="18" customHeight="1" x14ac:dyDescent="0.4">
      <c r="B83" s="104"/>
      <c r="C83" s="104"/>
      <c r="D83" s="105"/>
      <c r="E83" s="105"/>
      <c r="F83" s="105"/>
      <c r="G83" s="105"/>
      <c r="H83" s="106"/>
      <c r="I83" s="104"/>
      <c r="J83" s="104"/>
      <c r="K83" s="104"/>
      <c r="L83" s="104"/>
      <c r="M83" s="104"/>
      <c r="N83" s="104"/>
      <c r="O83" s="104"/>
      <c r="P83" s="104"/>
      <c r="Q83" s="104"/>
      <c r="R83" s="104"/>
      <c r="S83" s="104"/>
      <c r="T83" s="104"/>
      <c r="U83" s="104"/>
      <c r="V83" s="104"/>
      <c r="W83" s="104"/>
      <c r="X83" s="104"/>
      <c r="Y83" s="104"/>
      <c r="Z83" s="104"/>
      <c r="AA83" s="104"/>
      <c r="AB83" s="107"/>
      <c r="AC83" s="107"/>
      <c r="AD83" s="107"/>
      <c r="AE83" s="107"/>
      <c r="AF83" s="107"/>
      <c r="AG83" s="107"/>
      <c r="AH83" s="107"/>
      <c r="AI83" s="107"/>
      <c r="AJ83" s="107"/>
      <c r="AK83" s="107"/>
    </row>
    <row r="84" spans="2:37" ht="18" customHeight="1" x14ac:dyDescent="0.4">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85" t="s">
        <v>302</v>
      </c>
      <c r="AK84" s="108"/>
    </row>
    <row r="85" spans="2:37" ht="18" customHeight="1" thickBot="1" x14ac:dyDescent="0.45"/>
    <row r="86" spans="2:37" s="66" customFormat="1" ht="18" customHeight="1" x14ac:dyDescent="0.4">
      <c r="B86" s="98" t="s">
        <v>245</v>
      </c>
      <c r="C86" s="99"/>
      <c r="D86" s="87" t="s">
        <v>337</v>
      </c>
      <c r="E86" s="62"/>
      <c r="F86" s="62"/>
      <c r="G86" s="62"/>
      <c r="H86" s="62"/>
      <c r="I86" s="62"/>
      <c r="J86" s="62"/>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5"/>
    </row>
    <row r="87" spans="2:37" s="66" customFormat="1" ht="18" customHeight="1" x14ac:dyDescent="0.4">
      <c r="B87" s="89"/>
      <c r="C87" s="90"/>
      <c r="D87" s="982" t="s">
        <v>309</v>
      </c>
      <c r="E87" s="983"/>
      <c r="F87" s="983"/>
      <c r="G87" s="984"/>
      <c r="H87" s="91" t="s">
        <v>98</v>
      </c>
      <c r="I87" s="92" t="s">
        <v>310</v>
      </c>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3"/>
    </row>
    <row r="88" spans="2:37" s="66" customFormat="1" ht="18" customHeight="1" x14ac:dyDescent="0.4">
      <c r="B88" s="89"/>
      <c r="C88" s="90"/>
      <c r="D88" s="985"/>
      <c r="E88" s="986"/>
      <c r="F88" s="986"/>
      <c r="G88" s="987"/>
      <c r="H88" s="94" t="s">
        <v>98</v>
      </c>
      <c r="I88" s="95" t="s">
        <v>311</v>
      </c>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6"/>
    </row>
    <row r="89" spans="2:37" s="66" customFormat="1" ht="18" customHeight="1" x14ac:dyDescent="0.4">
      <c r="B89" s="115"/>
      <c r="C89" s="116"/>
      <c r="D89" s="994" t="s">
        <v>267</v>
      </c>
      <c r="E89" s="996" t="s">
        <v>282</v>
      </c>
      <c r="F89" s="997"/>
      <c r="G89" s="998"/>
      <c r="H89" s="1002" t="s">
        <v>269</v>
      </c>
      <c r="I89" s="1003"/>
      <c r="J89" s="1003"/>
      <c r="K89" s="1003"/>
      <c r="L89" s="1003"/>
      <c r="M89" s="1003"/>
      <c r="N89" s="1004"/>
      <c r="O89" s="994" t="s">
        <v>339</v>
      </c>
      <c r="P89" s="994"/>
      <c r="Q89" s="994"/>
      <c r="R89" s="994"/>
      <c r="S89" s="994"/>
      <c r="T89" s="994" t="s">
        <v>285</v>
      </c>
      <c r="U89" s="994"/>
      <c r="V89" s="994"/>
      <c r="W89" s="994"/>
      <c r="X89" s="994"/>
      <c r="Y89" s="994"/>
      <c r="Z89" s="994" t="s">
        <v>340</v>
      </c>
      <c r="AA89" s="994"/>
      <c r="AB89" s="994"/>
      <c r="AC89" s="994"/>
      <c r="AD89" s="994"/>
      <c r="AE89" s="1005"/>
      <c r="AF89" s="1006"/>
      <c r="AG89" s="1006"/>
      <c r="AH89" s="1006"/>
      <c r="AI89" s="1006"/>
      <c r="AJ89" s="1006"/>
      <c r="AK89" s="1007"/>
    </row>
    <row r="90" spans="2:37" s="66" customFormat="1" ht="18" customHeight="1" x14ac:dyDescent="0.4">
      <c r="B90" s="115"/>
      <c r="C90" s="116"/>
      <c r="D90" s="995"/>
      <c r="E90" s="999"/>
      <c r="F90" s="1000"/>
      <c r="G90" s="1001"/>
      <c r="H90" s="996"/>
      <c r="I90" s="997"/>
      <c r="J90" s="997"/>
      <c r="K90" s="997"/>
      <c r="L90" s="997"/>
      <c r="M90" s="997"/>
      <c r="N90" s="998"/>
      <c r="O90" s="995"/>
      <c r="P90" s="995"/>
      <c r="Q90" s="995"/>
      <c r="R90" s="995"/>
      <c r="S90" s="995"/>
      <c r="T90" s="995"/>
      <c r="U90" s="995"/>
      <c r="V90" s="995"/>
      <c r="W90" s="995"/>
      <c r="X90" s="995"/>
      <c r="Y90" s="995"/>
      <c r="Z90" s="995"/>
      <c r="AA90" s="995"/>
      <c r="AB90" s="995"/>
      <c r="AC90" s="995"/>
      <c r="AD90" s="995"/>
      <c r="AE90" s="1008"/>
      <c r="AF90" s="1009"/>
      <c r="AG90" s="1009"/>
      <c r="AH90" s="1009"/>
      <c r="AI90" s="1009"/>
      <c r="AJ90" s="1009"/>
      <c r="AK90" s="1010"/>
    </row>
    <row r="91" spans="2:37" s="66" customFormat="1" ht="18" customHeight="1" x14ac:dyDescent="0.4">
      <c r="B91" s="115"/>
      <c r="C91" s="116"/>
      <c r="D91" s="242">
        <v>1</v>
      </c>
      <c r="E91" s="972"/>
      <c r="F91" s="973"/>
      <c r="G91" s="974"/>
      <c r="H91" s="951" t="s">
        <v>446</v>
      </c>
      <c r="I91" s="952"/>
      <c r="J91" s="952"/>
      <c r="K91" s="952"/>
      <c r="L91" s="952"/>
      <c r="M91" s="952"/>
      <c r="N91" s="953"/>
      <c r="O91" s="972"/>
      <c r="P91" s="973"/>
      <c r="Q91" s="973"/>
      <c r="R91" s="973"/>
      <c r="S91" s="974"/>
      <c r="T91" s="972"/>
      <c r="U91" s="973"/>
      <c r="V91" s="973"/>
      <c r="W91" s="973"/>
      <c r="X91" s="973"/>
      <c r="Y91" s="974"/>
      <c r="Z91" s="972"/>
      <c r="AA91" s="973"/>
      <c r="AB91" s="973"/>
      <c r="AC91" s="973"/>
      <c r="AD91" s="974"/>
      <c r="AE91" s="975" t="s">
        <v>341</v>
      </c>
      <c r="AF91" s="976"/>
      <c r="AG91" s="976"/>
      <c r="AH91" s="976"/>
      <c r="AI91" s="976"/>
      <c r="AJ91" s="976"/>
      <c r="AK91" s="977"/>
    </row>
    <row r="92" spans="2:37" s="66" customFormat="1" ht="18" customHeight="1" x14ac:dyDescent="0.4">
      <c r="B92" s="115"/>
      <c r="C92" s="116"/>
      <c r="D92" s="242">
        <v>2</v>
      </c>
      <c r="E92" s="972"/>
      <c r="F92" s="973"/>
      <c r="G92" s="974"/>
      <c r="H92" s="951" t="s">
        <v>446</v>
      </c>
      <c r="I92" s="952"/>
      <c r="J92" s="952"/>
      <c r="K92" s="952"/>
      <c r="L92" s="952"/>
      <c r="M92" s="952"/>
      <c r="N92" s="953"/>
      <c r="O92" s="972"/>
      <c r="P92" s="973"/>
      <c r="Q92" s="973"/>
      <c r="R92" s="973"/>
      <c r="S92" s="974"/>
      <c r="T92" s="972"/>
      <c r="U92" s="973"/>
      <c r="V92" s="973"/>
      <c r="W92" s="973"/>
      <c r="X92" s="973"/>
      <c r="Y92" s="974"/>
      <c r="Z92" s="972"/>
      <c r="AA92" s="973"/>
      <c r="AB92" s="973"/>
      <c r="AC92" s="973"/>
      <c r="AD92" s="974"/>
      <c r="AE92" s="978"/>
      <c r="AF92" s="976"/>
      <c r="AG92" s="976"/>
      <c r="AH92" s="976"/>
      <c r="AI92" s="976"/>
      <c r="AJ92" s="976"/>
      <c r="AK92" s="977"/>
    </row>
    <row r="93" spans="2:37" s="66" customFormat="1" ht="18" customHeight="1" x14ac:dyDescent="0.4">
      <c r="B93" s="115"/>
      <c r="C93" s="90"/>
      <c r="D93" s="242">
        <v>3</v>
      </c>
      <c r="E93" s="972"/>
      <c r="F93" s="973"/>
      <c r="G93" s="974"/>
      <c r="H93" s="951" t="s">
        <v>446</v>
      </c>
      <c r="I93" s="952"/>
      <c r="J93" s="952"/>
      <c r="K93" s="952"/>
      <c r="L93" s="952"/>
      <c r="M93" s="952"/>
      <c r="N93" s="953"/>
      <c r="O93" s="972"/>
      <c r="P93" s="973"/>
      <c r="Q93" s="973"/>
      <c r="R93" s="973"/>
      <c r="S93" s="974"/>
      <c r="T93" s="972"/>
      <c r="U93" s="973"/>
      <c r="V93" s="973"/>
      <c r="W93" s="973"/>
      <c r="X93" s="973"/>
      <c r="Y93" s="974"/>
      <c r="Z93" s="972"/>
      <c r="AA93" s="973"/>
      <c r="AB93" s="973"/>
      <c r="AC93" s="973"/>
      <c r="AD93" s="974"/>
      <c r="AE93" s="978"/>
      <c r="AF93" s="976"/>
      <c r="AG93" s="976"/>
      <c r="AH93" s="976"/>
      <c r="AI93" s="976"/>
      <c r="AJ93" s="976"/>
      <c r="AK93" s="977"/>
    </row>
    <row r="94" spans="2:37" s="66" customFormat="1" ht="18" customHeight="1" x14ac:dyDescent="0.4">
      <c r="B94" s="115"/>
      <c r="C94" s="90"/>
      <c r="D94" s="242">
        <v>4</v>
      </c>
      <c r="E94" s="972"/>
      <c r="F94" s="973"/>
      <c r="G94" s="974"/>
      <c r="H94" s="951" t="s">
        <v>446</v>
      </c>
      <c r="I94" s="952"/>
      <c r="J94" s="952"/>
      <c r="K94" s="952"/>
      <c r="L94" s="952"/>
      <c r="M94" s="952"/>
      <c r="N94" s="953"/>
      <c r="O94" s="972"/>
      <c r="P94" s="973"/>
      <c r="Q94" s="973"/>
      <c r="R94" s="973"/>
      <c r="S94" s="974"/>
      <c r="T94" s="972"/>
      <c r="U94" s="973"/>
      <c r="V94" s="973"/>
      <c r="W94" s="973"/>
      <c r="X94" s="973"/>
      <c r="Y94" s="974"/>
      <c r="Z94" s="972"/>
      <c r="AA94" s="973"/>
      <c r="AB94" s="973"/>
      <c r="AC94" s="973"/>
      <c r="AD94" s="974"/>
      <c r="AE94" s="978"/>
      <c r="AF94" s="976"/>
      <c r="AG94" s="976"/>
      <c r="AH94" s="976"/>
      <c r="AI94" s="976"/>
      <c r="AJ94" s="976"/>
      <c r="AK94" s="977"/>
    </row>
    <row r="95" spans="2:37" s="66" customFormat="1" ht="18" customHeight="1" x14ac:dyDescent="0.4">
      <c r="B95" s="115"/>
      <c r="C95" s="90"/>
      <c r="D95" s="242">
        <v>5</v>
      </c>
      <c r="E95" s="972"/>
      <c r="F95" s="973"/>
      <c r="G95" s="974"/>
      <c r="H95" s="951" t="s">
        <v>446</v>
      </c>
      <c r="I95" s="952"/>
      <c r="J95" s="952"/>
      <c r="K95" s="952"/>
      <c r="L95" s="952"/>
      <c r="M95" s="952"/>
      <c r="N95" s="953"/>
      <c r="O95" s="972"/>
      <c r="P95" s="973"/>
      <c r="Q95" s="973"/>
      <c r="R95" s="973"/>
      <c r="S95" s="974"/>
      <c r="T95" s="972"/>
      <c r="U95" s="973"/>
      <c r="V95" s="973"/>
      <c r="W95" s="973"/>
      <c r="X95" s="973"/>
      <c r="Y95" s="974"/>
      <c r="Z95" s="972"/>
      <c r="AA95" s="973"/>
      <c r="AB95" s="973"/>
      <c r="AC95" s="973"/>
      <c r="AD95" s="974"/>
      <c r="AE95" s="978"/>
      <c r="AF95" s="976"/>
      <c r="AG95" s="976"/>
      <c r="AH95" s="976"/>
      <c r="AI95" s="976"/>
      <c r="AJ95" s="976"/>
      <c r="AK95" s="977"/>
    </row>
    <row r="96" spans="2:37" s="66" customFormat="1" ht="18" customHeight="1" x14ac:dyDescent="0.4">
      <c r="B96" s="115"/>
      <c r="C96" s="116"/>
      <c r="D96" s="242">
        <v>6</v>
      </c>
      <c r="E96" s="972"/>
      <c r="F96" s="973"/>
      <c r="G96" s="974"/>
      <c r="H96" s="951" t="s">
        <v>446</v>
      </c>
      <c r="I96" s="952"/>
      <c r="J96" s="952"/>
      <c r="K96" s="952"/>
      <c r="L96" s="952"/>
      <c r="M96" s="952"/>
      <c r="N96" s="953"/>
      <c r="O96" s="972"/>
      <c r="P96" s="973"/>
      <c r="Q96" s="973"/>
      <c r="R96" s="973"/>
      <c r="S96" s="974"/>
      <c r="T96" s="972"/>
      <c r="U96" s="973"/>
      <c r="V96" s="973"/>
      <c r="W96" s="973"/>
      <c r="X96" s="973"/>
      <c r="Y96" s="974"/>
      <c r="Z96" s="972"/>
      <c r="AA96" s="973"/>
      <c r="AB96" s="973"/>
      <c r="AC96" s="973"/>
      <c r="AD96" s="974"/>
      <c r="AE96" s="978"/>
      <c r="AF96" s="976"/>
      <c r="AG96" s="976"/>
      <c r="AH96" s="976"/>
      <c r="AI96" s="976"/>
      <c r="AJ96" s="976"/>
      <c r="AK96" s="977"/>
    </row>
    <row r="97" spans="2:41" s="66" customFormat="1" ht="18" customHeight="1" x14ac:dyDescent="0.4">
      <c r="B97" s="115"/>
      <c r="C97" s="116"/>
      <c r="D97" s="242">
        <v>7</v>
      </c>
      <c r="E97" s="972"/>
      <c r="F97" s="973"/>
      <c r="G97" s="974"/>
      <c r="H97" s="951" t="s">
        <v>446</v>
      </c>
      <c r="I97" s="952"/>
      <c r="J97" s="952"/>
      <c r="K97" s="952"/>
      <c r="L97" s="952"/>
      <c r="M97" s="952"/>
      <c r="N97" s="953"/>
      <c r="O97" s="972"/>
      <c r="P97" s="973"/>
      <c r="Q97" s="973"/>
      <c r="R97" s="973"/>
      <c r="S97" s="974"/>
      <c r="T97" s="972"/>
      <c r="U97" s="973"/>
      <c r="V97" s="973"/>
      <c r="W97" s="973"/>
      <c r="X97" s="973"/>
      <c r="Y97" s="974"/>
      <c r="Z97" s="972"/>
      <c r="AA97" s="973"/>
      <c r="AB97" s="973"/>
      <c r="AC97" s="973"/>
      <c r="AD97" s="974"/>
      <c r="AE97" s="978"/>
      <c r="AF97" s="976"/>
      <c r="AG97" s="976"/>
      <c r="AH97" s="976"/>
      <c r="AI97" s="976"/>
      <c r="AJ97" s="976"/>
      <c r="AK97" s="977"/>
    </row>
    <row r="98" spans="2:41" s="66" customFormat="1" ht="18" customHeight="1" x14ac:dyDescent="0.4">
      <c r="B98" s="115"/>
      <c r="C98" s="116"/>
      <c r="D98" s="242">
        <v>8</v>
      </c>
      <c r="E98" s="972"/>
      <c r="F98" s="973"/>
      <c r="G98" s="974"/>
      <c r="H98" s="951" t="s">
        <v>446</v>
      </c>
      <c r="I98" s="952"/>
      <c r="J98" s="952"/>
      <c r="K98" s="952"/>
      <c r="L98" s="952"/>
      <c r="M98" s="952"/>
      <c r="N98" s="953"/>
      <c r="O98" s="972"/>
      <c r="P98" s="973"/>
      <c r="Q98" s="973"/>
      <c r="R98" s="973"/>
      <c r="S98" s="974"/>
      <c r="T98" s="972"/>
      <c r="U98" s="973"/>
      <c r="V98" s="973"/>
      <c r="W98" s="973"/>
      <c r="X98" s="973"/>
      <c r="Y98" s="974"/>
      <c r="Z98" s="972"/>
      <c r="AA98" s="973"/>
      <c r="AB98" s="973"/>
      <c r="AC98" s="973"/>
      <c r="AD98" s="974"/>
      <c r="AE98" s="978"/>
      <c r="AF98" s="976"/>
      <c r="AG98" s="976"/>
      <c r="AH98" s="976"/>
      <c r="AI98" s="976"/>
      <c r="AJ98" s="976"/>
      <c r="AK98" s="977"/>
    </row>
    <row r="99" spans="2:41" s="66" customFormat="1" ht="18" customHeight="1" x14ac:dyDescent="0.4">
      <c r="B99" s="115"/>
      <c r="C99" s="90"/>
      <c r="D99" s="242">
        <v>9</v>
      </c>
      <c r="E99" s="972"/>
      <c r="F99" s="973"/>
      <c r="G99" s="974"/>
      <c r="H99" s="951" t="s">
        <v>446</v>
      </c>
      <c r="I99" s="952"/>
      <c r="J99" s="952"/>
      <c r="K99" s="952"/>
      <c r="L99" s="952"/>
      <c r="M99" s="952"/>
      <c r="N99" s="953"/>
      <c r="O99" s="972"/>
      <c r="P99" s="973"/>
      <c r="Q99" s="973"/>
      <c r="R99" s="973"/>
      <c r="S99" s="974"/>
      <c r="T99" s="972"/>
      <c r="U99" s="973"/>
      <c r="V99" s="973"/>
      <c r="W99" s="973"/>
      <c r="X99" s="973"/>
      <c r="Y99" s="974"/>
      <c r="Z99" s="972"/>
      <c r="AA99" s="973"/>
      <c r="AB99" s="973"/>
      <c r="AC99" s="973"/>
      <c r="AD99" s="974"/>
      <c r="AE99" s="978"/>
      <c r="AF99" s="976"/>
      <c r="AG99" s="976"/>
      <c r="AH99" s="976"/>
      <c r="AI99" s="976"/>
      <c r="AJ99" s="976"/>
      <c r="AK99" s="977"/>
    </row>
    <row r="100" spans="2:41" s="66" customFormat="1" ht="18" customHeight="1" thickBot="1" x14ac:dyDescent="0.45">
      <c r="B100" s="117"/>
      <c r="C100" s="101"/>
      <c r="D100" s="83">
        <v>10</v>
      </c>
      <c r="E100" s="963"/>
      <c r="F100" s="964"/>
      <c r="G100" s="965"/>
      <c r="H100" s="955" t="s">
        <v>446</v>
      </c>
      <c r="I100" s="956"/>
      <c r="J100" s="956"/>
      <c r="K100" s="956"/>
      <c r="L100" s="956"/>
      <c r="M100" s="956"/>
      <c r="N100" s="957"/>
      <c r="O100" s="963"/>
      <c r="P100" s="964"/>
      <c r="Q100" s="964"/>
      <c r="R100" s="964"/>
      <c r="S100" s="965"/>
      <c r="T100" s="963"/>
      <c r="U100" s="964"/>
      <c r="V100" s="964"/>
      <c r="W100" s="964"/>
      <c r="X100" s="964"/>
      <c r="Y100" s="965"/>
      <c r="Z100" s="963"/>
      <c r="AA100" s="964"/>
      <c r="AB100" s="964"/>
      <c r="AC100" s="964"/>
      <c r="AD100" s="965"/>
      <c r="AE100" s="979"/>
      <c r="AF100" s="980"/>
      <c r="AG100" s="980"/>
      <c r="AH100" s="980"/>
      <c r="AI100" s="980"/>
      <c r="AJ100" s="980"/>
      <c r="AK100" s="981"/>
    </row>
    <row r="101" spans="2:41" s="66" customFormat="1" ht="18" customHeight="1" thickBot="1" x14ac:dyDescent="0.45">
      <c r="B101" s="57"/>
    </row>
    <row r="102" spans="2:41" s="66" customFormat="1" ht="18" customHeight="1" x14ac:dyDescent="0.4">
      <c r="B102" s="916" t="s">
        <v>348</v>
      </c>
      <c r="C102" s="917"/>
      <c r="D102" s="917"/>
      <c r="E102" s="917"/>
      <c r="F102" s="918"/>
      <c r="G102" s="922"/>
      <c r="H102" s="922"/>
      <c r="I102" s="922"/>
      <c r="J102" s="922"/>
      <c r="K102" s="922"/>
      <c r="L102" s="922"/>
      <c r="M102" s="922"/>
      <c r="N102" s="922"/>
      <c r="O102" s="922"/>
      <c r="P102" s="922"/>
      <c r="Q102" s="922"/>
      <c r="R102" s="922"/>
      <c r="S102" s="922"/>
      <c r="T102" s="922"/>
      <c r="U102" s="922"/>
      <c r="V102" s="922"/>
      <c r="W102" s="922"/>
      <c r="X102" s="922"/>
      <c r="Y102" s="922"/>
      <c r="Z102" s="922"/>
      <c r="AA102" s="922"/>
      <c r="AB102" s="922"/>
      <c r="AC102" s="922"/>
      <c r="AD102" s="922"/>
      <c r="AE102" s="922"/>
      <c r="AF102" s="922"/>
      <c r="AG102" s="922"/>
      <c r="AH102" s="922"/>
      <c r="AI102" s="922"/>
      <c r="AJ102" s="922"/>
      <c r="AK102" s="923"/>
    </row>
    <row r="103" spans="2:41" s="66" customFormat="1" ht="18" customHeight="1" thickBot="1" x14ac:dyDescent="0.45">
      <c r="B103" s="919"/>
      <c r="C103" s="920"/>
      <c r="D103" s="920"/>
      <c r="E103" s="920"/>
      <c r="F103" s="921"/>
      <c r="G103" s="924"/>
      <c r="H103" s="924"/>
      <c r="I103" s="924"/>
      <c r="J103" s="924"/>
      <c r="K103" s="924"/>
      <c r="L103" s="924"/>
      <c r="M103" s="924"/>
      <c r="N103" s="924"/>
      <c r="O103" s="924"/>
      <c r="P103" s="924"/>
      <c r="Q103" s="924"/>
      <c r="R103" s="924"/>
      <c r="S103" s="924"/>
      <c r="T103" s="924"/>
      <c r="U103" s="924"/>
      <c r="V103" s="924"/>
      <c r="W103" s="924"/>
      <c r="X103" s="924"/>
      <c r="Y103" s="924"/>
      <c r="Z103" s="924"/>
      <c r="AA103" s="924"/>
      <c r="AB103" s="924"/>
      <c r="AC103" s="924"/>
      <c r="AD103" s="924"/>
      <c r="AE103" s="924"/>
      <c r="AF103" s="924"/>
      <c r="AG103" s="924"/>
      <c r="AH103" s="924"/>
      <c r="AI103" s="924"/>
      <c r="AJ103" s="924"/>
      <c r="AK103" s="925"/>
    </row>
    <row r="104" spans="2:41" s="66" customFormat="1" ht="18" customHeight="1" x14ac:dyDescent="0.4">
      <c r="B104" s="57"/>
      <c r="C104" s="128"/>
      <c r="AH104" s="34"/>
      <c r="AJ104" s="85"/>
    </row>
    <row r="105" spans="2:41" s="66" customFormat="1" ht="18" customHeight="1" x14ac:dyDescent="0.4">
      <c r="B105" s="129" t="s">
        <v>349</v>
      </c>
      <c r="C105" s="128"/>
      <c r="AH105" s="34"/>
      <c r="AJ105" s="85"/>
    </row>
    <row r="106" spans="2:41" s="66" customFormat="1" ht="24.95" customHeight="1" x14ac:dyDescent="0.4">
      <c r="B106" s="942" t="s">
        <v>350</v>
      </c>
      <c r="C106" s="943"/>
      <c r="D106" s="943"/>
      <c r="E106" s="943"/>
      <c r="F106" s="944"/>
      <c r="G106" s="941" t="s">
        <v>351</v>
      </c>
      <c r="H106" s="927"/>
      <c r="I106" s="928"/>
      <c r="J106" s="929" t="s">
        <v>352</v>
      </c>
      <c r="K106" s="930"/>
      <c r="L106" s="930"/>
      <c r="M106" s="930"/>
      <c r="N106" s="930"/>
      <c r="O106" s="931">
        <v>15</v>
      </c>
      <c r="P106" s="931"/>
      <c r="Q106" s="877" t="s">
        <v>353</v>
      </c>
      <c r="R106" s="877"/>
      <c r="S106" s="877"/>
      <c r="T106" s="877"/>
      <c r="U106" s="877"/>
      <c r="V106" s="877"/>
      <c r="W106" s="932" t="s">
        <v>525</v>
      </c>
      <c r="X106" s="933"/>
      <c r="Y106" s="933"/>
      <c r="Z106" s="933"/>
      <c r="AA106" s="933"/>
      <c r="AB106" s="933"/>
      <c r="AC106" s="933"/>
      <c r="AD106" s="933"/>
      <c r="AE106" s="933"/>
      <c r="AF106" s="933"/>
      <c r="AG106" s="933"/>
      <c r="AH106" s="933"/>
      <c r="AI106" s="933"/>
      <c r="AJ106" s="933"/>
      <c r="AK106" s="934"/>
    </row>
    <row r="107" spans="2:41" s="66" customFormat="1" ht="24.95" customHeight="1" x14ac:dyDescent="0.4">
      <c r="B107" s="945"/>
      <c r="C107" s="946"/>
      <c r="D107" s="946"/>
      <c r="E107" s="946"/>
      <c r="F107" s="947"/>
      <c r="G107" s="926" t="s">
        <v>355</v>
      </c>
      <c r="H107" s="927"/>
      <c r="I107" s="928"/>
      <c r="J107" s="929" t="s">
        <v>352</v>
      </c>
      <c r="K107" s="930"/>
      <c r="L107" s="930"/>
      <c r="M107" s="930"/>
      <c r="N107" s="930"/>
      <c r="O107" s="931">
        <v>10</v>
      </c>
      <c r="P107" s="931"/>
      <c r="Q107" s="877" t="s">
        <v>353</v>
      </c>
      <c r="R107" s="877"/>
      <c r="S107" s="877"/>
      <c r="T107" s="877"/>
      <c r="U107" s="877"/>
      <c r="V107" s="877"/>
      <c r="W107" s="935"/>
      <c r="X107" s="936"/>
      <c r="Y107" s="936"/>
      <c r="Z107" s="936"/>
      <c r="AA107" s="936"/>
      <c r="AB107" s="936"/>
      <c r="AC107" s="936"/>
      <c r="AD107" s="936"/>
      <c r="AE107" s="936"/>
      <c r="AF107" s="936"/>
      <c r="AG107" s="936"/>
      <c r="AH107" s="936"/>
      <c r="AI107" s="936"/>
      <c r="AJ107" s="936"/>
      <c r="AK107" s="937"/>
    </row>
    <row r="108" spans="2:41" s="66" customFormat="1" ht="24.95" customHeight="1" x14ac:dyDescent="0.4">
      <c r="B108" s="945"/>
      <c r="C108" s="946"/>
      <c r="D108" s="946"/>
      <c r="E108" s="946"/>
      <c r="F108" s="947"/>
      <c r="G108" s="926" t="s">
        <v>356</v>
      </c>
      <c r="H108" s="927"/>
      <c r="I108" s="928"/>
      <c r="J108" s="929" t="s">
        <v>352</v>
      </c>
      <c r="K108" s="930"/>
      <c r="L108" s="930"/>
      <c r="M108" s="930"/>
      <c r="N108" s="930"/>
      <c r="O108" s="931">
        <v>5</v>
      </c>
      <c r="P108" s="931"/>
      <c r="Q108" s="877" t="s">
        <v>353</v>
      </c>
      <c r="R108" s="877"/>
      <c r="S108" s="877"/>
      <c r="T108" s="877"/>
      <c r="U108" s="877"/>
      <c r="V108" s="877"/>
      <c r="W108" s="935"/>
      <c r="X108" s="936"/>
      <c r="Y108" s="936"/>
      <c r="Z108" s="936"/>
      <c r="AA108" s="936"/>
      <c r="AB108" s="936"/>
      <c r="AC108" s="936"/>
      <c r="AD108" s="936"/>
      <c r="AE108" s="936"/>
      <c r="AF108" s="936"/>
      <c r="AG108" s="936"/>
      <c r="AH108" s="936"/>
      <c r="AI108" s="936"/>
      <c r="AJ108" s="936"/>
      <c r="AK108" s="937"/>
    </row>
    <row r="109" spans="2:41" s="66" customFormat="1" ht="24.95" customHeight="1" x14ac:dyDescent="0.4">
      <c r="B109" s="948"/>
      <c r="C109" s="949"/>
      <c r="D109" s="949"/>
      <c r="E109" s="949"/>
      <c r="F109" s="950"/>
      <c r="G109" s="941" t="s">
        <v>253</v>
      </c>
      <c r="H109" s="927"/>
      <c r="I109" s="928"/>
      <c r="J109" s="929" t="s">
        <v>352</v>
      </c>
      <c r="K109" s="930"/>
      <c r="L109" s="930"/>
      <c r="M109" s="930"/>
      <c r="N109" s="930"/>
      <c r="O109" s="931">
        <v>10</v>
      </c>
      <c r="P109" s="931"/>
      <c r="Q109" s="877" t="s">
        <v>353</v>
      </c>
      <c r="R109" s="877"/>
      <c r="S109" s="877"/>
      <c r="T109" s="877"/>
      <c r="U109" s="877"/>
      <c r="V109" s="877"/>
      <c r="W109" s="938"/>
      <c r="X109" s="939"/>
      <c r="Y109" s="939"/>
      <c r="Z109" s="939"/>
      <c r="AA109" s="939"/>
      <c r="AB109" s="939"/>
      <c r="AC109" s="939"/>
      <c r="AD109" s="939"/>
      <c r="AE109" s="939"/>
      <c r="AF109" s="939"/>
      <c r="AG109" s="939"/>
      <c r="AH109" s="939"/>
      <c r="AI109" s="939"/>
      <c r="AJ109" s="939"/>
      <c r="AK109" s="940"/>
    </row>
    <row r="110" spans="2:41" ht="24" customHeight="1" x14ac:dyDescent="0.4">
      <c r="B110" s="896" t="s">
        <v>357</v>
      </c>
      <c r="C110" s="897"/>
      <c r="D110" s="897"/>
      <c r="E110" s="897"/>
      <c r="F110" s="898"/>
      <c r="G110" s="861" t="s">
        <v>358</v>
      </c>
      <c r="H110" s="890"/>
      <c r="I110" s="890"/>
      <c r="J110" s="890"/>
      <c r="K110" s="862"/>
      <c r="L110" s="908" t="s">
        <v>359</v>
      </c>
      <c r="M110" s="909"/>
      <c r="N110" s="909"/>
      <c r="O110" s="909"/>
      <c r="P110" s="909"/>
      <c r="Q110" s="909"/>
      <c r="R110" s="909"/>
      <c r="S110" s="909"/>
      <c r="T110" s="909"/>
      <c r="U110" s="909"/>
      <c r="V110" s="909"/>
      <c r="W110" s="909"/>
      <c r="X110" s="909"/>
      <c r="Y110" s="909"/>
      <c r="Z110" s="909"/>
      <c r="AA110" s="909"/>
      <c r="AB110" s="909"/>
      <c r="AC110" s="909"/>
      <c r="AD110" s="909"/>
      <c r="AE110" s="909"/>
      <c r="AF110" s="909"/>
      <c r="AG110" s="909"/>
      <c r="AH110" s="909"/>
      <c r="AI110" s="909"/>
      <c r="AJ110" s="909"/>
      <c r="AK110" s="910"/>
      <c r="AN110" s="34" t="s">
        <v>360</v>
      </c>
      <c r="AO110" s="34" t="s">
        <v>359</v>
      </c>
    </row>
    <row r="111" spans="2:41" ht="24" customHeight="1" x14ac:dyDescent="0.4">
      <c r="B111" s="905"/>
      <c r="C111" s="906"/>
      <c r="D111" s="906"/>
      <c r="E111" s="906"/>
      <c r="F111" s="907"/>
      <c r="G111" s="911" t="s">
        <v>361</v>
      </c>
      <c r="H111" s="911"/>
      <c r="I111" s="911"/>
      <c r="J111" s="911" t="s">
        <v>362</v>
      </c>
      <c r="K111" s="911"/>
      <c r="L111" s="902" t="s">
        <v>363</v>
      </c>
      <c r="M111" s="902"/>
      <c r="N111" s="902"/>
      <c r="O111" s="902"/>
      <c r="P111" s="902"/>
      <c r="Q111" s="902"/>
      <c r="R111" s="902"/>
      <c r="S111" s="902"/>
      <c r="T111" s="902"/>
      <c r="U111" s="902"/>
      <c r="V111" s="902"/>
      <c r="W111" s="902"/>
      <c r="X111" s="902"/>
      <c r="Y111" s="902"/>
      <c r="Z111" s="902"/>
      <c r="AA111" s="902"/>
      <c r="AB111" s="902"/>
      <c r="AC111" s="902"/>
      <c r="AD111" s="902"/>
      <c r="AE111" s="902"/>
      <c r="AF111" s="902"/>
      <c r="AG111" s="902"/>
      <c r="AH111" s="902"/>
      <c r="AI111" s="902"/>
      <c r="AJ111" s="902"/>
      <c r="AK111" s="902"/>
    </row>
    <row r="112" spans="2:41" ht="24" customHeight="1" x14ac:dyDescent="0.4">
      <c r="B112" s="905"/>
      <c r="C112" s="906"/>
      <c r="D112" s="906"/>
      <c r="E112" s="906"/>
      <c r="F112" s="907"/>
      <c r="G112" s="911"/>
      <c r="H112" s="911"/>
      <c r="I112" s="911"/>
      <c r="J112" s="911" t="s">
        <v>364</v>
      </c>
      <c r="K112" s="911"/>
      <c r="L112" s="902" t="s">
        <v>365</v>
      </c>
      <c r="M112" s="902"/>
      <c r="N112" s="902"/>
      <c r="O112" s="902"/>
      <c r="P112" s="902"/>
      <c r="Q112" s="902"/>
      <c r="R112" s="902"/>
      <c r="S112" s="902"/>
      <c r="T112" s="902"/>
      <c r="U112" s="902"/>
      <c r="V112" s="902"/>
      <c r="W112" s="902"/>
      <c r="X112" s="902"/>
      <c r="Y112" s="902"/>
      <c r="Z112" s="902"/>
      <c r="AA112" s="902"/>
      <c r="AB112" s="902"/>
      <c r="AC112" s="902"/>
      <c r="AD112" s="902"/>
      <c r="AE112" s="902"/>
      <c r="AF112" s="902"/>
      <c r="AG112" s="902"/>
      <c r="AH112" s="902"/>
      <c r="AI112" s="902"/>
      <c r="AJ112" s="902"/>
      <c r="AK112" s="902"/>
    </row>
    <row r="113" spans="2:38" ht="27.95" customHeight="1" x14ac:dyDescent="0.4">
      <c r="B113" s="905"/>
      <c r="C113" s="906"/>
      <c r="D113" s="906"/>
      <c r="E113" s="906"/>
      <c r="F113" s="907"/>
      <c r="G113" s="911"/>
      <c r="H113" s="911"/>
      <c r="I113" s="911"/>
      <c r="J113" s="911" t="s">
        <v>366</v>
      </c>
      <c r="K113" s="911"/>
      <c r="L113" s="912" t="s">
        <v>367</v>
      </c>
      <c r="M113" s="913"/>
      <c r="N113" s="913"/>
      <c r="O113" s="913"/>
      <c r="P113" s="913"/>
      <c r="Q113" s="893" t="s">
        <v>368</v>
      </c>
      <c r="R113" s="894"/>
      <c r="S113" s="894"/>
      <c r="T113" s="894"/>
      <c r="U113" s="894"/>
      <c r="V113" s="894"/>
      <c r="W113" s="894"/>
      <c r="X113" s="894"/>
      <c r="Y113" s="894"/>
      <c r="Z113" s="894"/>
      <c r="AA113" s="894"/>
      <c r="AB113" s="894"/>
      <c r="AC113" s="894"/>
      <c r="AD113" s="894"/>
      <c r="AE113" s="894"/>
      <c r="AF113" s="894"/>
      <c r="AG113" s="894"/>
      <c r="AH113" s="894"/>
      <c r="AI113" s="894"/>
      <c r="AJ113" s="894"/>
      <c r="AK113" s="895"/>
    </row>
    <row r="114" spans="2:38" ht="21.95" customHeight="1" x14ac:dyDescent="0.4">
      <c r="B114" s="896" t="s">
        <v>369</v>
      </c>
      <c r="C114" s="897"/>
      <c r="D114" s="897"/>
      <c r="E114" s="897"/>
      <c r="F114" s="898"/>
      <c r="G114" s="861" t="s">
        <v>370</v>
      </c>
      <c r="H114" s="890"/>
      <c r="I114" s="890"/>
      <c r="J114" s="890"/>
      <c r="K114" s="862"/>
      <c r="L114" s="902" t="s">
        <v>371</v>
      </c>
      <c r="M114" s="902"/>
      <c r="N114" s="902"/>
      <c r="O114" s="902"/>
      <c r="P114" s="902"/>
      <c r="Q114" s="902"/>
      <c r="R114" s="902"/>
      <c r="S114" s="902"/>
      <c r="T114" s="902"/>
      <c r="U114" s="902"/>
      <c r="V114" s="902"/>
      <c r="W114" s="902"/>
      <c r="X114" s="902"/>
      <c r="Y114" s="902"/>
      <c r="Z114" s="902"/>
      <c r="AA114" s="902"/>
      <c r="AB114" s="902"/>
      <c r="AC114" s="902"/>
      <c r="AD114" s="902"/>
      <c r="AE114" s="902"/>
      <c r="AF114" s="902"/>
      <c r="AG114" s="902"/>
      <c r="AH114" s="902"/>
      <c r="AI114" s="902"/>
      <c r="AJ114" s="902"/>
      <c r="AK114" s="902"/>
    </row>
    <row r="115" spans="2:38" ht="30" customHeight="1" x14ac:dyDescent="0.4">
      <c r="B115" s="899"/>
      <c r="C115" s="900"/>
      <c r="D115" s="900"/>
      <c r="E115" s="900"/>
      <c r="F115" s="901"/>
      <c r="G115" s="861" t="s">
        <v>372</v>
      </c>
      <c r="H115" s="890"/>
      <c r="I115" s="890"/>
      <c r="J115" s="890"/>
      <c r="K115" s="862"/>
      <c r="L115" s="903" t="s">
        <v>534</v>
      </c>
      <c r="M115" s="904"/>
      <c r="N115" s="904"/>
      <c r="O115" s="904"/>
      <c r="P115" s="904"/>
      <c r="Q115" s="904"/>
      <c r="R115" s="904"/>
      <c r="S115" s="904"/>
      <c r="T115" s="904"/>
      <c r="U115" s="904"/>
      <c r="V115" s="904"/>
      <c r="W115" s="904"/>
      <c r="X115" s="904"/>
      <c r="Y115" s="904"/>
      <c r="Z115" s="904"/>
      <c r="AA115" s="904"/>
      <c r="AB115" s="904"/>
      <c r="AC115" s="904"/>
      <c r="AD115" s="904"/>
      <c r="AE115" s="904"/>
      <c r="AF115" s="904"/>
      <c r="AG115" s="904"/>
      <c r="AH115" s="904"/>
      <c r="AI115" s="904"/>
      <c r="AJ115" s="904"/>
      <c r="AK115" s="904"/>
    </row>
    <row r="117" spans="2:38" ht="15" customHeight="1" x14ac:dyDescent="0.4">
      <c r="B117" s="130" t="s">
        <v>374</v>
      </c>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row>
    <row r="118" spans="2:38" ht="9.9499999999999993" customHeight="1" x14ac:dyDescent="0.4"/>
    <row r="119" spans="2:38" ht="24.95" customHeight="1" x14ac:dyDescent="0.4">
      <c r="B119" s="879" t="s">
        <v>375</v>
      </c>
      <c r="C119" s="880"/>
      <c r="D119" s="880"/>
      <c r="E119" s="881"/>
      <c r="F119" s="885" t="s">
        <v>376</v>
      </c>
      <c r="G119" s="872"/>
      <c r="H119" s="861" t="s">
        <v>377</v>
      </c>
      <c r="I119" s="890"/>
      <c r="J119" s="862"/>
      <c r="K119" s="891"/>
      <c r="L119" s="891"/>
      <c r="M119" s="891"/>
      <c r="N119" s="891"/>
      <c r="O119" s="891"/>
      <c r="P119" s="891"/>
      <c r="Q119" s="891"/>
      <c r="R119" s="891"/>
      <c r="S119" s="891"/>
      <c r="T119" s="891"/>
      <c r="U119" s="891"/>
      <c r="V119" s="891"/>
      <c r="W119" s="891"/>
      <c r="X119" s="891"/>
      <c r="Y119" s="891"/>
      <c r="Z119" s="891"/>
      <c r="AA119" s="891"/>
      <c r="AB119" s="891"/>
      <c r="AC119" s="891"/>
      <c r="AD119" s="891"/>
      <c r="AE119" s="891"/>
      <c r="AF119" s="891"/>
      <c r="AG119" s="891"/>
      <c r="AH119" s="891"/>
      <c r="AI119" s="891"/>
      <c r="AJ119" s="891"/>
      <c r="AK119" s="892"/>
      <c r="AL119" s="108"/>
    </row>
    <row r="120" spans="2:38" ht="24.95" customHeight="1" x14ac:dyDescent="0.4">
      <c r="B120" s="882"/>
      <c r="C120" s="883"/>
      <c r="D120" s="883"/>
      <c r="E120" s="884"/>
      <c r="F120" s="886"/>
      <c r="G120" s="887"/>
      <c r="H120" s="861" t="s">
        <v>378</v>
      </c>
      <c r="I120" s="890"/>
      <c r="J120" s="862"/>
      <c r="K120" s="861" t="s">
        <v>379</v>
      </c>
      <c r="L120" s="862"/>
      <c r="M120" s="863"/>
      <c r="N120" s="864"/>
      <c r="O120" s="864"/>
      <c r="P120" s="864"/>
      <c r="Q120" s="864"/>
      <c r="R120" s="864"/>
      <c r="S120" s="865"/>
      <c r="T120" s="861" t="s">
        <v>380</v>
      </c>
      <c r="U120" s="890"/>
      <c r="V120" s="862"/>
      <c r="W120" s="863"/>
      <c r="X120" s="864"/>
      <c r="Y120" s="864"/>
      <c r="Z120" s="864"/>
      <c r="AA120" s="864"/>
      <c r="AB120" s="864"/>
      <c r="AC120" s="864"/>
      <c r="AD120" s="865"/>
      <c r="AE120" s="861" t="s">
        <v>381</v>
      </c>
      <c r="AF120" s="862"/>
      <c r="AG120" s="858"/>
      <c r="AH120" s="859"/>
      <c r="AI120" s="859"/>
      <c r="AJ120" s="859"/>
      <c r="AK120" s="860"/>
      <c r="AL120" s="108"/>
    </row>
    <row r="121" spans="2:38" ht="24.95" customHeight="1" x14ac:dyDescent="0.4">
      <c r="B121" s="882"/>
      <c r="C121" s="883"/>
      <c r="D121" s="883"/>
      <c r="E121" s="884"/>
      <c r="F121" s="888"/>
      <c r="G121" s="889"/>
      <c r="H121" s="861"/>
      <c r="I121" s="890"/>
      <c r="J121" s="862"/>
      <c r="K121" s="861" t="s">
        <v>382</v>
      </c>
      <c r="L121" s="862"/>
      <c r="M121" s="863"/>
      <c r="N121" s="864"/>
      <c r="O121" s="864"/>
      <c r="P121" s="864"/>
      <c r="Q121" s="864"/>
      <c r="R121" s="864"/>
      <c r="S121" s="864"/>
      <c r="T121" s="864"/>
      <c r="U121" s="864"/>
      <c r="V121" s="864"/>
      <c r="W121" s="864"/>
      <c r="X121" s="864"/>
      <c r="Y121" s="864"/>
      <c r="Z121" s="864"/>
      <c r="AA121" s="864"/>
      <c r="AB121" s="864"/>
      <c r="AC121" s="864"/>
      <c r="AD121" s="864"/>
      <c r="AE121" s="864"/>
      <c r="AF121" s="864"/>
      <c r="AG121" s="864"/>
      <c r="AH121" s="864"/>
      <c r="AI121" s="864"/>
      <c r="AJ121" s="864"/>
      <c r="AK121" s="865"/>
      <c r="AL121" s="108"/>
    </row>
    <row r="122" spans="2:38" ht="24.95" customHeight="1" x14ac:dyDescent="0.4">
      <c r="B122" s="882"/>
      <c r="C122" s="883"/>
      <c r="D122" s="883"/>
      <c r="E122" s="884"/>
      <c r="F122" s="866" t="s">
        <v>383</v>
      </c>
      <c r="G122" s="867"/>
      <c r="H122" s="867"/>
      <c r="I122" s="867"/>
      <c r="J122" s="868"/>
      <c r="K122" s="869"/>
      <c r="L122" s="869"/>
      <c r="M122" s="869"/>
      <c r="N122" s="869"/>
      <c r="O122" s="869"/>
      <c r="P122" s="869"/>
      <c r="Q122" s="869"/>
      <c r="R122" s="869"/>
      <c r="S122" s="869"/>
      <c r="T122" s="869"/>
      <c r="U122" s="869"/>
      <c r="V122" s="869"/>
      <c r="W122" s="869"/>
      <c r="X122" s="869"/>
      <c r="Y122" s="869"/>
      <c r="Z122" s="869"/>
      <c r="AA122" s="869"/>
      <c r="AB122" s="869"/>
      <c r="AC122" s="869"/>
      <c r="AD122" s="869"/>
      <c r="AE122" s="869"/>
      <c r="AF122" s="869"/>
      <c r="AG122" s="869"/>
      <c r="AH122" s="869"/>
      <c r="AI122" s="869"/>
      <c r="AJ122" s="869"/>
      <c r="AK122" s="870"/>
      <c r="AL122" s="108"/>
    </row>
    <row r="123" spans="2:38" ht="24.95" customHeight="1" x14ac:dyDescent="0.4">
      <c r="B123" s="882"/>
      <c r="C123" s="883"/>
      <c r="D123" s="883"/>
      <c r="E123" s="884"/>
      <c r="F123" s="871" t="s">
        <v>384</v>
      </c>
      <c r="G123" s="872"/>
      <c r="H123" s="872"/>
      <c r="I123" s="872"/>
      <c r="J123" s="873"/>
      <c r="K123" s="861" t="s">
        <v>385</v>
      </c>
      <c r="L123" s="862"/>
      <c r="M123" s="874" t="s">
        <v>386</v>
      </c>
      <c r="N123" s="875"/>
      <c r="O123" s="875"/>
      <c r="P123" s="875"/>
      <c r="Q123" s="875"/>
      <c r="R123" s="875"/>
      <c r="S123" s="876"/>
      <c r="T123" s="132" t="s">
        <v>248</v>
      </c>
      <c r="U123" s="877" t="s">
        <v>387</v>
      </c>
      <c r="V123" s="877"/>
      <c r="W123" s="877"/>
      <c r="X123" s="877"/>
      <c r="Y123" s="877"/>
      <c r="Z123" s="877"/>
      <c r="AA123" s="877"/>
      <c r="AB123" s="877"/>
      <c r="AC123" s="877"/>
      <c r="AD123" s="877"/>
      <c r="AE123" s="877"/>
      <c r="AF123" s="877"/>
      <c r="AG123" s="877"/>
      <c r="AH123" s="877"/>
      <c r="AI123" s="877"/>
      <c r="AJ123" s="877"/>
      <c r="AK123" s="878"/>
      <c r="AL123" s="108"/>
    </row>
    <row r="124" spans="2:38" ht="24.95" customHeight="1" x14ac:dyDescent="0.4">
      <c r="B124" s="848" t="s">
        <v>388</v>
      </c>
      <c r="C124" s="849"/>
      <c r="D124" s="849"/>
      <c r="E124" s="850"/>
      <c r="F124" s="851" t="s">
        <v>389</v>
      </c>
      <c r="G124" s="852"/>
      <c r="H124" s="852"/>
      <c r="I124" s="852"/>
      <c r="J124" s="853"/>
      <c r="K124" s="854" t="s">
        <v>390</v>
      </c>
      <c r="L124" s="855"/>
      <c r="M124" s="855"/>
      <c r="N124" s="855"/>
      <c r="O124" s="855"/>
      <c r="P124" s="855"/>
      <c r="Q124" s="856"/>
      <c r="R124" s="133"/>
      <c r="S124" s="134"/>
      <c r="T124" s="240"/>
      <c r="U124" s="240"/>
      <c r="V124" s="240"/>
      <c r="W124" s="240"/>
      <c r="X124" s="240"/>
      <c r="Y124" s="240"/>
      <c r="Z124" s="240"/>
      <c r="AA124" s="240"/>
      <c r="AB124" s="240"/>
      <c r="AC124" s="240"/>
      <c r="AD124" s="240"/>
      <c r="AE124" s="240"/>
      <c r="AF124" s="240"/>
      <c r="AG124" s="240"/>
      <c r="AH124" s="240"/>
      <c r="AI124" s="240"/>
      <c r="AJ124" s="240"/>
      <c r="AK124" s="241"/>
      <c r="AL124" s="108"/>
    </row>
    <row r="125" spans="2:38" s="66" customFormat="1" ht="9.9499999999999993" customHeight="1" x14ac:dyDescent="0.4">
      <c r="T125" s="34"/>
      <c r="U125" s="34"/>
      <c r="V125" s="34"/>
      <c r="W125" s="34"/>
      <c r="X125" s="34"/>
      <c r="Y125" s="34"/>
      <c r="Z125" s="34"/>
      <c r="AA125" s="34"/>
      <c r="AB125" s="34"/>
      <c r="AC125" s="34"/>
      <c r="AD125" s="34"/>
      <c r="AE125" s="34"/>
      <c r="AF125" s="34"/>
      <c r="AG125" s="34"/>
      <c r="AH125" s="34"/>
      <c r="AI125" s="34"/>
      <c r="AJ125" s="34"/>
      <c r="AK125" s="34"/>
    </row>
    <row r="126" spans="2:38" s="66" customFormat="1" ht="12" customHeight="1" x14ac:dyDescent="0.4">
      <c r="B126" s="135" t="s">
        <v>155</v>
      </c>
      <c r="C126" s="136"/>
      <c r="D126" s="136"/>
      <c r="E126" s="857" t="s">
        <v>391</v>
      </c>
      <c r="F126" s="857"/>
      <c r="G126" s="857"/>
      <c r="H126" s="857"/>
      <c r="I126" s="857"/>
      <c r="J126" s="857"/>
      <c r="K126" s="857"/>
      <c r="L126" s="857"/>
      <c r="M126" s="857"/>
      <c r="N126" s="857"/>
      <c r="O126" s="857"/>
      <c r="P126" s="857"/>
      <c r="Q126" s="857"/>
      <c r="R126" s="857"/>
      <c r="S126" s="857"/>
      <c r="T126" s="857"/>
      <c r="U126" s="857"/>
      <c r="V126" s="857"/>
      <c r="W126" s="857"/>
      <c r="X126" s="857"/>
      <c r="Y126" s="857"/>
      <c r="Z126" s="857"/>
      <c r="AA126" s="857"/>
      <c r="AB126" s="857"/>
      <c r="AC126" s="857"/>
      <c r="AD126" s="857"/>
      <c r="AE126" s="857"/>
      <c r="AF126" s="857"/>
      <c r="AG126" s="857"/>
      <c r="AH126" s="857"/>
      <c r="AI126" s="857"/>
      <c r="AJ126" s="857"/>
      <c r="AK126" s="857"/>
    </row>
    <row r="127" spans="2:38" ht="12" customHeight="1" x14ac:dyDescent="0.4">
      <c r="E127" s="857" t="s">
        <v>392</v>
      </c>
      <c r="F127" s="857"/>
      <c r="G127" s="857"/>
      <c r="H127" s="857"/>
      <c r="I127" s="857"/>
      <c r="J127" s="857"/>
      <c r="K127" s="857"/>
      <c r="L127" s="857"/>
      <c r="M127" s="857"/>
      <c r="N127" s="857"/>
      <c r="O127" s="857"/>
      <c r="P127" s="857"/>
      <c r="Q127" s="857"/>
      <c r="R127" s="857"/>
      <c r="S127" s="857"/>
      <c r="T127" s="857"/>
      <c r="U127" s="857"/>
      <c r="V127" s="857"/>
      <c r="W127" s="857"/>
      <c r="X127" s="857"/>
      <c r="Y127" s="857"/>
      <c r="Z127" s="857"/>
      <c r="AA127" s="857"/>
      <c r="AB127" s="857"/>
      <c r="AC127" s="857"/>
      <c r="AD127" s="857"/>
      <c r="AE127" s="857"/>
      <c r="AF127" s="857"/>
      <c r="AG127" s="857"/>
      <c r="AH127" s="857"/>
      <c r="AI127" s="857"/>
      <c r="AJ127" s="857"/>
      <c r="AK127" s="857"/>
    </row>
    <row r="129" spans="1:33" ht="18" customHeight="1" x14ac:dyDescent="0.4">
      <c r="B129" s="34" t="s">
        <v>393</v>
      </c>
    </row>
    <row r="130" spans="1:33" ht="18" customHeight="1" x14ac:dyDescent="0.4">
      <c r="B130" s="845" t="s">
        <v>394</v>
      </c>
      <c r="C130" s="845"/>
      <c r="D130" s="845"/>
      <c r="E130" s="845"/>
      <c r="F130" s="845"/>
      <c r="G130" s="845"/>
      <c r="H130" s="845"/>
      <c r="I130" s="845"/>
      <c r="J130" s="845"/>
      <c r="K130" s="845"/>
      <c r="L130" s="845"/>
      <c r="M130" s="845"/>
      <c r="N130" s="845"/>
      <c r="O130" s="845"/>
      <c r="P130" s="845"/>
      <c r="Q130" s="845"/>
      <c r="R130" s="845"/>
      <c r="S130" s="845"/>
      <c r="T130" s="845"/>
      <c r="U130" s="845"/>
      <c r="V130" s="838" t="s">
        <v>395</v>
      </c>
      <c r="W130" s="837"/>
      <c r="X130" s="837"/>
      <c r="Y130" s="846"/>
      <c r="Z130" s="847" t="s">
        <v>396</v>
      </c>
      <c r="AA130" s="847"/>
      <c r="AB130" s="847"/>
      <c r="AC130" s="847"/>
      <c r="AD130" s="838" t="s">
        <v>397</v>
      </c>
      <c r="AE130" s="837"/>
      <c r="AF130" s="837"/>
      <c r="AG130" s="846"/>
    </row>
    <row r="131" spans="1:33" ht="18" customHeight="1" x14ac:dyDescent="0.4">
      <c r="B131" s="223" t="s">
        <v>398</v>
      </c>
      <c r="C131" s="224"/>
      <c r="D131" s="224"/>
      <c r="E131" s="224"/>
      <c r="F131" s="224"/>
      <c r="G131" s="224"/>
      <c r="H131" s="224"/>
      <c r="I131" s="224"/>
      <c r="J131" s="224"/>
      <c r="K131" s="224"/>
      <c r="L131" s="224"/>
      <c r="M131" s="224"/>
      <c r="N131" s="224"/>
      <c r="O131" s="224"/>
      <c r="P131" s="224"/>
      <c r="Q131" s="224"/>
      <c r="R131" s="224"/>
      <c r="S131" s="224"/>
      <c r="T131" s="224"/>
      <c r="U131" s="224"/>
      <c r="V131" s="224"/>
      <c r="W131" s="224"/>
      <c r="X131" s="224"/>
      <c r="Y131" s="224"/>
      <c r="Z131" s="224"/>
      <c r="AA131" s="224"/>
      <c r="AB131" s="224"/>
      <c r="AC131" s="224"/>
      <c r="AD131" s="224"/>
      <c r="AE131" s="224"/>
      <c r="AF131" s="224"/>
      <c r="AG131" s="225"/>
    </row>
    <row r="132" spans="1:33" ht="18" customHeight="1" x14ac:dyDescent="0.4">
      <c r="B132" s="226"/>
      <c r="C132" s="223" t="s">
        <v>399</v>
      </c>
      <c r="D132" s="227"/>
      <c r="E132" s="227"/>
      <c r="F132" s="227"/>
      <c r="G132" s="227"/>
      <c r="H132" s="227"/>
      <c r="I132" s="227"/>
      <c r="J132" s="227"/>
      <c r="K132" s="227"/>
      <c r="L132" s="227"/>
      <c r="M132" s="227"/>
      <c r="N132" s="227"/>
      <c r="O132" s="227"/>
      <c r="P132" s="227"/>
      <c r="Q132" s="227"/>
      <c r="R132" s="227"/>
      <c r="S132" s="227"/>
      <c r="T132" s="227"/>
      <c r="U132" s="227"/>
      <c r="V132" s="227"/>
      <c r="W132" s="227"/>
      <c r="X132" s="227"/>
      <c r="Y132" s="227"/>
      <c r="Z132" s="227"/>
      <c r="AA132" s="227"/>
      <c r="AB132" s="227"/>
      <c r="AC132" s="227"/>
      <c r="AD132" s="227"/>
      <c r="AE132" s="227"/>
      <c r="AF132" s="227"/>
      <c r="AG132" s="228"/>
    </row>
    <row r="133" spans="1:33" ht="18" customHeight="1" x14ac:dyDescent="0.4">
      <c r="B133" s="226"/>
      <c r="C133" s="229"/>
      <c r="D133" s="840" t="s">
        <v>351</v>
      </c>
      <c r="E133" s="841"/>
      <c r="F133" s="841"/>
      <c r="G133" s="841"/>
      <c r="H133" s="841"/>
      <c r="I133" s="841"/>
      <c r="J133" s="841"/>
      <c r="K133" s="841"/>
      <c r="L133" s="841"/>
      <c r="M133" s="841"/>
      <c r="N133" s="841"/>
      <c r="O133" s="841"/>
      <c r="P133" s="841"/>
      <c r="Q133" s="841"/>
      <c r="R133" s="841"/>
      <c r="S133" s="841"/>
      <c r="T133" s="841"/>
      <c r="U133" s="841"/>
      <c r="V133" s="841"/>
      <c r="W133" s="841"/>
      <c r="X133" s="841"/>
      <c r="Y133" s="841"/>
      <c r="Z133" s="841"/>
      <c r="AA133" s="841"/>
      <c r="AB133" s="841"/>
      <c r="AC133" s="841"/>
      <c r="AD133" s="841"/>
      <c r="AE133" s="841"/>
      <c r="AF133" s="841"/>
      <c r="AG133" s="842"/>
    </row>
    <row r="134" spans="1:33" ht="18" customHeight="1" x14ac:dyDescent="0.4">
      <c r="A134" s="230"/>
      <c r="B134" s="226"/>
      <c r="C134" s="229"/>
      <c r="D134" s="1192" t="s">
        <v>400</v>
      </c>
      <c r="E134" s="1193"/>
      <c r="F134" s="1193"/>
      <c r="G134" s="1193"/>
      <c r="H134" s="1193"/>
      <c r="I134" s="1193"/>
      <c r="J134" s="1193"/>
      <c r="K134" s="1193"/>
      <c r="L134" s="1193"/>
      <c r="M134" s="1193"/>
      <c r="N134" s="1193"/>
      <c r="O134" s="1193"/>
      <c r="P134" s="1193"/>
      <c r="Q134" s="1193"/>
      <c r="R134" s="1193"/>
      <c r="S134" s="1193"/>
      <c r="T134" s="1193"/>
      <c r="U134" s="1193"/>
      <c r="V134" s="835" t="s">
        <v>401</v>
      </c>
      <c r="W134" s="835"/>
      <c r="X134" s="835"/>
      <c r="Y134" s="835"/>
      <c r="Z134" s="824">
        <f>IF(AND($F$9="■",$AC$19="平日・日中"),1,0)</f>
        <v>0</v>
      </c>
      <c r="AA134" s="824"/>
      <c r="AB134" s="824"/>
      <c r="AC134" s="824"/>
      <c r="AD134" s="826">
        <f>Z134*40000</f>
        <v>0</v>
      </c>
      <c r="AE134" s="826"/>
      <c r="AF134" s="826"/>
      <c r="AG134" s="826"/>
    </row>
    <row r="135" spans="1:33" ht="18" customHeight="1" x14ac:dyDescent="0.4">
      <c r="A135" s="230"/>
      <c r="B135" s="226"/>
      <c r="C135" s="227"/>
      <c r="D135" s="1191" t="s">
        <v>402</v>
      </c>
      <c r="E135" s="1191"/>
      <c r="F135" s="1191"/>
      <c r="G135" s="1191"/>
      <c r="H135" s="1191"/>
      <c r="I135" s="1191"/>
      <c r="J135" s="1191"/>
      <c r="K135" s="1191"/>
      <c r="L135" s="1191"/>
      <c r="M135" s="1191"/>
      <c r="N135" s="1191"/>
      <c r="O135" s="1191"/>
      <c r="P135" s="1191"/>
      <c r="Q135" s="1191"/>
      <c r="R135" s="1191"/>
      <c r="S135" s="1191"/>
      <c r="T135" s="1191"/>
      <c r="U135" s="1191"/>
      <c r="V135" s="824" t="s">
        <v>403</v>
      </c>
      <c r="W135" s="824"/>
      <c r="X135" s="824"/>
      <c r="Y135" s="824"/>
      <c r="Z135" s="824">
        <f>IF(AND($F$9="■",$AC$19="休日・夜間"),1,0)</f>
        <v>0</v>
      </c>
      <c r="AA135" s="824"/>
      <c r="AB135" s="824"/>
      <c r="AC135" s="824"/>
      <c r="AD135" s="826">
        <f>Z135*50000</f>
        <v>0</v>
      </c>
      <c r="AE135" s="826"/>
      <c r="AF135" s="826"/>
      <c r="AG135" s="826"/>
    </row>
    <row r="136" spans="1:33" ht="18" customHeight="1" x14ac:dyDescent="0.4">
      <c r="B136" s="226"/>
      <c r="C136" s="227"/>
      <c r="D136" s="824" t="s">
        <v>404</v>
      </c>
      <c r="E136" s="824"/>
      <c r="F136" s="824"/>
      <c r="G136" s="824"/>
      <c r="H136" s="824"/>
      <c r="I136" s="824"/>
      <c r="J136" s="824"/>
      <c r="K136" s="824"/>
      <c r="L136" s="824"/>
      <c r="M136" s="824"/>
      <c r="N136" s="824"/>
      <c r="O136" s="824"/>
      <c r="P136" s="824"/>
      <c r="Q136" s="824"/>
      <c r="R136" s="824"/>
      <c r="S136" s="824"/>
      <c r="T136" s="824"/>
      <c r="U136" s="824"/>
      <c r="V136" s="824" t="s">
        <v>401</v>
      </c>
      <c r="W136" s="824"/>
      <c r="X136" s="824"/>
      <c r="Y136" s="824"/>
      <c r="Z136" s="824">
        <f>IF(AND($F$9="■",$H$50+$H$51+$H$52+$H$53+$H$54&gt;0),1,0)</f>
        <v>0</v>
      </c>
      <c r="AA136" s="824"/>
      <c r="AB136" s="824"/>
      <c r="AC136" s="824"/>
      <c r="AD136" s="826">
        <f>Z136*40000</f>
        <v>0</v>
      </c>
      <c r="AE136" s="826"/>
      <c r="AF136" s="826"/>
      <c r="AG136" s="826"/>
    </row>
    <row r="137" spans="1:33" ht="18" customHeight="1" x14ac:dyDescent="0.4">
      <c r="B137" s="226"/>
      <c r="C137" s="227"/>
      <c r="D137" s="824" t="s">
        <v>405</v>
      </c>
      <c r="E137" s="824"/>
      <c r="F137" s="824"/>
      <c r="G137" s="824"/>
      <c r="H137" s="824"/>
      <c r="I137" s="824"/>
      <c r="J137" s="824"/>
      <c r="K137" s="824"/>
      <c r="L137" s="824"/>
      <c r="M137" s="824"/>
      <c r="N137" s="824"/>
      <c r="O137" s="824"/>
      <c r="P137" s="824"/>
      <c r="Q137" s="824"/>
      <c r="R137" s="824"/>
      <c r="S137" s="824"/>
      <c r="T137" s="824"/>
      <c r="U137" s="824"/>
      <c r="V137" s="824" t="s">
        <v>401</v>
      </c>
      <c r="W137" s="824"/>
      <c r="X137" s="824"/>
      <c r="Y137" s="824"/>
      <c r="Z137" s="824">
        <f>IF(AND($H$58="■",$F$9="■"),1,0)</f>
        <v>0</v>
      </c>
      <c r="AA137" s="824"/>
      <c r="AB137" s="824"/>
      <c r="AC137" s="824"/>
      <c r="AD137" s="826">
        <f t="shared" ref="AD137" si="0">Z137*40000</f>
        <v>0</v>
      </c>
      <c r="AE137" s="826"/>
      <c r="AF137" s="826"/>
      <c r="AG137" s="826"/>
    </row>
    <row r="138" spans="1:33" ht="18" customHeight="1" x14ac:dyDescent="0.4">
      <c r="B138" s="226"/>
      <c r="C138" s="227"/>
      <c r="D138" s="824" t="s">
        <v>317</v>
      </c>
      <c r="E138" s="824"/>
      <c r="F138" s="824"/>
      <c r="G138" s="824"/>
      <c r="H138" s="824"/>
      <c r="I138" s="824"/>
      <c r="J138" s="824"/>
      <c r="K138" s="824"/>
      <c r="L138" s="824"/>
      <c r="M138" s="824"/>
      <c r="N138" s="824"/>
      <c r="O138" s="824"/>
      <c r="P138" s="824"/>
      <c r="Q138" s="824"/>
      <c r="R138" s="824"/>
      <c r="S138" s="824"/>
      <c r="T138" s="824"/>
      <c r="U138" s="824"/>
      <c r="V138" s="824" t="s">
        <v>406</v>
      </c>
      <c r="W138" s="824"/>
      <c r="X138" s="824"/>
      <c r="Y138" s="824"/>
      <c r="Z138" s="824">
        <f>IF(AND($F$9="■",$H$82="■"),1,0)</f>
        <v>0</v>
      </c>
      <c r="AA138" s="824"/>
      <c r="AB138" s="824"/>
      <c r="AC138" s="824"/>
      <c r="AD138" s="826">
        <f>Z138*10000</f>
        <v>0</v>
      </c>
      <c r="AE138" s="826"/>
      <c r="AF138" s="826"/>
      <c r="AG138" s="826"/>
    </row>
    <row r="139" spans="1:33" ht="18" customHeight="1" x14ac:dyDescent="0.4">
      <c r="B139" s="226"/>
      <c r="C139" s="227"/>
      <c r="D139" s="824" t="s">
        <v>407</v>
      </c>
      <c r="E139" s="824"/>
      <c r="F139" s="824"/>
      <c r="G139" s="824"/>
      <c r="H139" s="824"/>
      <c r="I139" s="824"/>
      <c r="J139" s="824"/>
      <c r="K139" s="824"/>
      <c r="L139" s="824"/>
      <c r="M139" s="824"/>
      <c r="N139" s="824"/>
      <c r="O139" s="824"/>
      <c r="P139" s="824"/>
      <c r="Q139" s="824"/>
      <c r="R139" s="824"/>
      <c r="S139" s="824"/>
      <c r="T139" s="824"/>
      <c r="U139" s="824"/>
      <c r="V139" s="824" t="s">
        <v>401</v>
      </c>
      <c r="W139" s="824"/>
      <c r="X139" s="824"/>
      <c r="Y139" s="824"/>
      <c r="Z139" s="824">
        <f>IF(AND($F$9="■",$H$88="■",$AC$19="平日・日中"),1,0)</f>
        <v>0</v>
      </c>
      <c r="AA139" s="824"/>
      <c r="AB139" s="824"/>
      <c r="AC139" s="824"/>
      <c r="AD139" s="826">
        <f>Z139*40000</f>
        <v>0</v>
      </c>
      <c r="AE139" s="826"/>
      <c r="AF139" s="826"/>
      <c r="AG139" s="826"/>
    </row>
    <row r="140" spans="1:33" ht="18" customHeight="1" x14ac:dyDescent="0.4">
      <c r="B140" s="226"/>
      <c r="C140" s="227"/>
      <c r="D140" s="824" t="s">
        <v>408</v>
      </c>
      <c r="E140" s="824"/>
      <c r="F140" s="824"/>
      <c r="G140" s="824"/>
      <c r="H140" s="824"/>
      <c r="I140" s="824"/>
      <c r="J140" s="824"/>
      <c r="K140" s="824"/>
      <c r="L140" s="824"/>
      <c r="M140" s="824"/>
      <c r="N140" s="824"/>
      <c r="O140" s="824"/>
      <c r="P140" s="824"/>
      <c r="Q140" s="824"/>
      <c r="R140" s="824"/>
      <c r="S140" s="824"/>
      <c r="T140" s="824"/>
      <c r="U140" s="824"/>
      <c r="V140" s="824" t="s">
        <v>403</v>
      </c>
      <c r="W140" s="824"/>
      <c r="X140" s="824"/>
      <c r="Y140" s="824"/>
      <c r="Z140" s="824">
        <f>IF(AND($F$9="■",$H$88="■",$AC$19="休日・夜間"),1,0)</f>
        <v>0</v>
      </c>
      <c r="AA140" s="824"/>
      <c r="AB140" s="824"/>
      <c r="AC140" s="824"/>
      <c r="AD140" s="826">
        <f>Z140*50000</f>
        <v>0</v>
      </c>
      <c r="AE140" s="826"/>
      <c r="AF140" s="826"/>
      <c r="AG140" s="826"/>
    </row>
    <row r="141" spans="1:33" ht="18" customHeight="1" x14ac:dyDescent="0.4">
      <c r="B141" s="226"/>
      <c r="C141" s="226"/>
      <c r="D141" s="840" t="s">
        <v>312</v>
      </c>
      <c r="E141" s="841"/>
      <c r="F141" s="841"/>
      <c r="G141" s="841"/>
      <c r="H141" s="841"/>
      <c r="I141" s="841"/>
      <c r="J141" s="841"/>
      <c r="K141" s="841"/>
      <c r="L141" s="841"/>
      <c r="M141" s="841"/>
      <c r="N141" s="841"/>
      <c r="O141" s="841"/>
      <c r="P141" s="841"/>
      <c r="Q141" s="841"/>
      <c r="R141" s="841"/>
      <c r="S141" s="841"/>
      <c r="T141" s="841"/>
      <c r="U141" s="841"/>
      <c r="V141" s="841"/>
      <c r="W141" s="841"/>
      <c r="X141" s="841"/>
      <c r="Y141" s="841"/>
      <c r="Z141" s="841"/>
      <c r="AA141" s="841"/>
      <c r="AB141" s="841"/>
      <c r="AC141" s="841"/>
      <c r="AD141" s="841"/>
      <c r="AE141" s="841"/>
      <c r="AF141" s="841"/>
      <c r="AG141" s="842"/>
    </row>
    <row r="142" spans="1:33" ht="18" customHeight="1" x14ac:dyDescent="0.4">
      <c r="B142" s="226"/>
      <c r="C142" s="226"/>
      <c r="D142" s="843" t="s">
        <v>411</v>
      </c>
      <c r="E142" s="835"/>
      <c r="F142" s="835"/>
      <c r="G142" s="835"/>
      <c r="H142" s="835"/>
      <c r="I142" s="835"/>
      <c r="J142" s="835"/>
      <c r="K142" s="835"/>
      <c r="L142" s="835"/>
      <c r="M142" s="835"/>
      <c r="N142" s="835"/>
      <c r="O142" s="835"/>
      <c r="P142" s="835"/>
      <c r="Q142" s="835"/>
      <c r="R142" s="835"/>
      <c r="S142" s="835"/>
      <c r="T142" s="835"/>
      <c r="U142" s="835"/>
      <c r="V142" s="835" t="s">
        <v>401</v>
      </c>
      <c r="W142" s="835"/>
      <c r="X142" s="835"/>
      <c r="Y142" s="835"/>
      <c r="Z142" s="824">
        <f>IF(AND($F$10="■",COUNTA($E$28:$G$28),$AC$19="平日・日中"),1,0)</f>
        <v>0</v>
      </c>
      <c r="AA142" s="824"/>
      <c r="AB142" s="824"/>
      <c r="AC142" s="824"/>
      <c r="AD142" s="826">
        <f>Z142*40000</f>
        <v>0</v>
      </c>
      <c r="AE142" s="826"/>
      <c r="AF142" s="826"/>
      <c r="AG142" s="826"/>
    </row>
    <row r="143" spans="1:33" ht="18" customHeight="1" x14ac:dyDescent="0.4">
      <c r="B143" s="226"/>
      <c r="C143" s="227"/>
      <c r="D143" s="839" t="s">
        <v>412</v>
      </c>
      <c r="E143" s="824"/>
      <c r="F143" s="824"/>
      <c r="G143" s="824"/>
      <c r="H143" s="824"/>
      <c r="I143" s="824"/>
      <c r="J143" s="824"/>
      <c r="K143" s="824"/>
      <c r="L143" s="824"/>
      <c r="M143" s="824"/>
      <c r="N143" s="824"/>
      <c r="O143" s="824"/>
      <c r="P143" s="824"/>
      <c r="Q143" s="824"/>
      <c r="R143" s="824"/>
      <c r="S143" s="824"/>
      <c r="T143" s="824"/>
      <c r="U143" s="824"/>
      <c r="V143" s="824" t="s">
        <v>403</v>
      </c>
      <c r="W143" s="824"/>
      <c r="X143" s="824"/>
      <c r="Y143" s="824"/>
      <c r="Z143" s="824">
        <f>IF(AND($F$10="■",COUNTA($E$28:$G$28),$AC$19="休日・夜間"),1,0)</f>
        <v>0</v>
      </c>
      <c r="AA143" s="824"/>
      <c r="AB143" s="824"/>
      <c r="AC143" s="824"/>
      <c r="AD143" s="826">
        <f>Z143*50000</f>
        <v>0</v>
      </c>
      <c r="AE143" s="826"/>
      <c r="AF143" s="826"/>
      <c r="AG143" s="826"/>
    </row>
    <row r="144" spans="1:33" ht="18" customHeight="1" x14ac:dyDescent="0.4">
      <c r="B144" s="226"/>
      <c r="C144" s="227"/>
      <c r="D144" s="824" t="s">
        <v>413</v>
      </c>
      <c r="E144" s="824"/>
      <c r="F144" s="824"/>
      <c r="G144" s="824"/>
      <c r="H144" s="824"/>
      <c r="I144" s="824"/>
      <c r="J144" s="824"/>
      <c r="K144" s="824"/>
      <c r="L144" s="824"/>
      <c r="M144" s="824"/>
      <c r="N144" s="824"/>
      <c r="O144" s="824"/>
      <c r="P144" s="824"/>
      <c r="Q144" s="824"/>
      <c r="R144" s="824"/>
      <c r="S144" s="824"/>
      <c r="T144" s="824"/>
      <c r="U144" s="824"/>
      <c r="V144" s="824" t="s">
        <v>401</v>
      </c>
      <c r="W144" s="824"/>
      <c r="X144" s="824"/>
      <c r="Y144" s="824"/>
      <c r="Z144" s="824">
        <f>IF(AND($F$11="■",$AC$19="平日・日中"),1,0)</f>
        <v>0</v>
      </c>
      <c r="AA144" s="824"/>
      <c r="AB144" s="824"/>
      <c r="AC144" s="824"/>
      <c r="AD144" s="826">
        <f>Z144*40000</f>
        <v>0</v>
      </c>
      <c r="AE144" s="826"/>
      <c r="AF144" s="826"/>
      <c r="AG144" s="826"/>
    </row>
    <row r="145" spans="2:33" ht="18" customHeight="1" x14ac:dyDescent="0.4">
      <c r="B145" s="226"/>
      <c r="C145" s="227"/>
      <c r="D145" s="824" t="s">
        <v>414</v>
      </c>
      <c r="E145" s="824"/>
      <c r="F145" s="824"/>
      <c r="G145" s="824"/>
      <c r="H145" s="824"/>
      <c r="I145" s="824"/>
      <c r="J145" s="824"/>
      <c r="K145" s="824"/>
      <c r="L145" s="824"/>
      <c r="M145" s="824"/>
      <c r="N145" s="824"/>
      <c r="O145" s="824"/>
      <c r="P145" s="824"/>
      <c r="Q145" s="824"/>
      <c r="R145" s="824"/>
      <c r="S145" s="824"/>
      <c r="T145" s="824"/>
      <c r="U145" s="824"/>
      <c r="V145" s="824" t="s">
        <v>403</v>
      </c>
      <c r="W145" s="824"/>
      <c r="X145" s="824"/>
      <c r="Y145" s="824"/>
      <c r="Z145" s="824">
        <f>IF(AND($F$11="■",$AC$19="休日・夜間"),1,0)</f>
        <v>0</v>
      </c>
      <c r="AA145" s="824"/>
      <c r="AB145" s="824"/>
      <c r="AC145" s="824"/>
      <c r="AD145" s="826">
        <f>Z145*50000</f>
        <v>0</v>
      </c>
      <c r="AE145" s="826"/>
      <c r="AF145" s="826"/>
      <c r="AG145" s="826"/>
    </row>
    <row r="146" spans="2:33" ht="18" customHeight="1" x14ac:dyDescent="0.4">
      <c r="B146" s="226"/>
      <c r="C146" s="227"/>
      <c r="D146" s="839" t="s">
        <v>415</v>
      </c>
      <c r="E146" s="839"/>
      <c r="F146" s="839"/>
      <c r="G146" s="839"/>
      <c r="H146" s="839"/>
      <c r="I146" s="839"/>
      <c r="J146" s="839"/>
      <c r="K146" s="839"/>
      <c r="L146" s="839"/>
      <c r="M146" s="839"/>
      <c r="N146" s="839"/>
      <c r="O146" s="839"/>
      <c r="P146" s="839"/>
      <c r="Q146" s="839"/>
      <c r="R146" s="839"/>
      <c r="S146" s="839"/>
      <c r="T146" s="839"/>
      <c r="U146" s="839"/>
      <c r="V146" s="824" t="s">
        <v>401</v>
      </c>
      <c r="W146" s="824"/>
      <c r="X146" s="824"/>
      <c r="Y146" s="824"/>
      <c r="Z146" s="824">
        <f>IF(AND($F$12="■",$AC$19="平日・日中"),IF(AND(COUNTA(E61:G65),COUNTA($E$50:$G$54)&gt;0),2,IF(OR(COUNTA(E61:G65),COUNTA($E$50:$G$54)&gt;0),1,0)),0)</f>
        <v>0</v>
      </c>
      <c r="AA146" s="824"/>
      <c r="AB146" s="824"/>
      <c r="AC146" s="824"/>
      <c r="AD146" s="826">
        <f>Z146*40000</f>
        <v>0</v>
      </c>
      <c r="AE146" s="826"/>
      <c r="AF146" s="826"/>
      <c r="AG146" s="826"/>
    </row>
    <row r="147" spans="2:33" ht="18" customHeight="1" x14ac:dyDescent="0.4">
      <c r="B147" s="226"/>
      <c r="C147" s="227"/>
      <c r="D147" s="839" t="s">
        <v>416</v>
      </c>
      <c r="E147" s="839"/>
      <c r="F147" s="839"/>
      <c r="G147" s="839"/>
      <c r="H147" s="839"/>
      <c r="I147" s="839"/>
      <c r="J147" s="839"/>
      <c r="K147" s="839"/>
      <c r="L147" s="839"/>
      <c r="M147" s="839"/>
      <c r="N147" s="839"/>
      <c r="O147" s="839"/>
      <c r="P147" s="839"/>
      <c r="Q147" s="839"/>
      <c r="R147" s="839"/>
      <c r="S147" s="839"/>
      <c r="T147" s="839"/>
      <c r="U147" s="839"/>
      <c r="V147" s="824" t="s">
        <v>403</v>
      </c>
      <c r="W147" s="824"/>
      <c r="X147" s="824"/>
      <c r="Y147" s="824"/>
      <c r="Z147" s="824">
        <f>IF(AND($F$12="■",$AC$19="休日・夜間"),IF(AND(COUNTA(E61:G65),COUNTA($E$50:$G$54)&gt;0),2,IF(OR(COUNTA(E61:G65),COUNTA($E$50:$G$54)&gt;0),1,0)),0)</f>
        <v>0</v>
      </c>
      <c r="AA147" s="824"/>
      <c r="AB147" s="824"/>
      <c r="AC147" s="824"/>
      <c r="AD147" s="826">
        <f>Z147*50000</f>
        <v>0</v>
      </c>
      <c r="AE147" s="826"/>
      <c r="AF147" s="826"/>
      <c r="AG147" s="826"/>
    </row>
    <row r="148" spans="2:33" ht="18" customHeight="1" x14ac:dyDescent="0.4">
      <c r="B148" s="226"/>
      <c r="C148" s="227"/>
      <c r="D148" s="839" t="s">
        <v>419</v>
      </c>
      <c r="E148" s="839"/>
      <c r="F148" s="839"/>
      <c r="G148" s="839"/>
      <c r="H148" s="839"/>
      <c r="I148" s="839"/>
      <c r="J148" s="839"/>
      <c r="K148" s="839"/>
      <c r="L148" s="839"/>
      <c r="M148" s="839"/>
      <c r="N148" s="839"/>
      <c r="O148" s="839"/>
      <c r="P148" s="839"/>
      <c r="Q148" s="839"/>
      <c r="R148" s="839"/>
      <c r="S148" s="839"/>
      <c r="T148" s="839"/>
      <c r="U148" s="839"/>
      <c r="V148" s="824" t="s">
        <v>406</v>
      </c>
      <c r="W148" s="824"/>
      <c r="X148" s="824"/>
      <c r="Y148" s="824"/>
      <c r="Z148" s="824">
        <f>IF(AND($F$12="■",$H$82="■"),1,0)</f>
        <v>0</v>
      </c>
      <c r="AA148" s="824"/>
      <c r="AB148" s="824"/>
      <c r="AC148" s="824"/>
      <c r="AD148" s="826">
        <f>Z148*10000</f>
        <v>0</v>
      </c>
      <c r="AE148" s="826"/>
      <c r="AF148" s="826"/>
      <c r="AG148" s="826"/>
    </row>
    <row r="149" spans="2:33" ht="18" customHeight="1" x14ac:dyDescent="0.4">
      <c r="B149" s="226"/>
      <c r="C149" s="227"/>
      <c r="D149" s="824" t="s">
        <v>420</v>
      </c>
      <c r="E149" s="824"/>
      <c r="F149" s="824"/>
      <c r="G149" s="824"/>
      <c r="H149" s="824"/>
      <c r="I149" s="824"/>
      <c r="J149" s="824"/>
      <c r="K149" s="824"/>
      <c r="L149" s="824"/>
      <c r="M149" s="824"/>
      <c r="N149" s="824"/>
      <c r="O149" s="824"/>
      <c r="P149" s="824"/>
      <c r="Q149" s="824"/>
      <c r="R149" s="824"/>
      <c r="S149" s="824"/>
      <c r="T149" s="824"/>
      <c r="U149" s="824"/>
      <c r="V149" s="824" t="s">
        <v>401</v>
      </c>
      <c r="W149" s="824"/>
      <c r="X149" s="824"/>
      <c r="Y149" s="824"/>
      <c r="Z149" s="824">
        <f>IF(AND($F$12="■",COUNTA(E91:G100),$AC$19="平日・日中"),1,0)</f>
        <v>0</v>
      </c>
      <c r="AA149" s="824"/>
      <c r="AB149" s="824"/>
      <c r="AC149" s="824"/>
      <c r="AD149" s="826">
        <f>Z149*40000</f>
        <v>0</v>
      </c>
      <c r="AE149" s="826"/>
      <c r="AF149" s="826"/>
      <c r="AG149" s="826"/>
    </row>
    <row r="150" spans="2:33" ht="18" customHeight="1" x14ac:dyDescent="0.4">
      <c r="B150" s="226"/>
      <c r="C150" s="227"/>
      <c r="D150" s="824" t="s">
        <v>421</v>
      </c>
      <c r="E150" s="824"/>
      <c r="F150" s="824"/>
      <c r="G150" s="824"/>
      <c r="H150" s="824"/>
      <c r="I150" s="824"/>
      <c r="J150" s="824"/>
      <c r="K150" s="824"/>
      <c r="L150" s="824"/>
      <c r="M150" s="824"/>
      <c r="N150" s="824"/>
      <c r="O150" s="824"/>
      <c r="P150" s="824"/>
      <c r="Q150" s="824"/>
      <c r="R150" s="824"/>
      <c r="S150" s="824"/>
      <c r="T150" s="824"/>
      <c r="U150" s="824"/>
      <c r="V150" s="824" t="s">
        <v>403</v>
      </c>
      <c r="W150" s="824"/>
      <c r="X150" s="824"/>
      <c r="Y150" s="824"/>
      <c r="Z150" s="824">
        <f>IF(AND($F$12="■",COUNTA(E91:G100),$AC$19="休日・夜間"),1,0)</f>
        <v>0</v>
      </c>
      <c r="AA150" s="824"/>
      <c r="AB150" s="824"/>
      <c r="AC150" s="824"/>
      <c r="AD150" s="826">
        <f>Z150*50000</f>
        <v>0</v>
      </c>
      <c r="AE150" s="826"/>
      <c r="AF150" s="826"/>
      <c r="AG150" s="826"/>
    </row>
    <row r="151" spans="2:33" ht="18" customHeight="1" x14ac:dyDescent="0.4">
      <c r="B151" s="226"/>
      <c r="C151" s="226"/>
      <c r="D151" s="831" t="s">
        <v>422</v>
      </c>
      <c r="E151" s="831"/>
      <c r="F151" s="831"/>
      <c r="G151" s="831"/>
      <c r="H151" s="831"/>
      <c r="I151" s="831"/>
      <c r="J151" s="831"/>
      <c r="K151" s="831"/>
      <c r="L151" s="831"/>
      <c r="M151" s="831"/>
      <c r="N151" s="831"/>
      <c r="O151" s="831"/>
      <c r="P151" s="831"/>
      <c r="Q151" s="831"/>
      <c r="R151" s="831"/>
      <c r="S151" s="831"/>
      <c r="T151" s="831"/>
      <c r="U151" s="831"/>
      <c r="V151" s="831" t="s">
        <v>423</v>
      </c>
      <c r="W151" s="831"/>
      <c r="X151" s="831"/>
      <c r="Y151" s="831"/>
      <c r="Z151" s="824">
        <f>IF($F$13="■",1,0)</f>
        <v>0</v>
      </c>
      <c r="AA151" s="824"/>
      <c r="AB151" s="824"/>
      <c r="AC151" s="824"/>
      <c r="AD151" s="826" t="s">
        <v>423</v>
      </c>
      <c r="AE151" s="826"/>
      <c r="AF151" s="826"/>
      <c r="AG151" s="826"/>
    </row>
    <row r="152" spans="2:33" ht="18" customHeight="1" x14ac:dyDescent="0.4">
      <c r="B152" s="226"/>
      <c r="C152" s="832" t="s">
        <v>424</v>
      </c>
      <c r="D152" s="833"/>
      <c r="E152" s="833"/>
      <c r="F152" s="833"/>
      <c r="G152" s="833"/>
      <c r="H152" s="833"/>
      <c r="I152" s="833"/>
      <c r="J152" s="833"/>
      <c r="K152" s="833"/>
      <c r="L152" s="833"/>
      <c r="M152" s="833"/>
      <c r="N152" s="833"/>
      <c r="O152" s="833"/>
      <c r="P152" s="833"/>
      <c r="Q152" s="833"/>
      <c r="R152" s="833"/>
      <c r="S152" s="833"/>
      <c r="T152" s="833"/>
      <c r="U152" s="833"/>
      <c r="V152" s="833"/>
      <c r="W152" s="833"/>
      <c r="X152" s="833"/>
      <c r="Y152" s="833"/>
      <c r="Z152" s="833"/>
      <c r="AA152" s="833"/>
      <c r="AB152" s="833"/>
      <c r="AC152" s="833"/>
      <c r="AD152" s="833"/>
      <c r="AE152" s="833"/>
      <c r="AF152" s="833"/>
      <c r="AG152" s="834"/>
    </row>
    <row r="153" spans="2:33" ht="18" customHeight="1" x14ac:dyDescent="0.4">
      <c r="B153" s="226"/>
      <c r="C153" s="227"/>
      <c r="D153" s="824" t="s">
        <v>426</v>
      </c>
      <c r="E153" s="824"/>
      <c r="F153" s="824"/>
      <c r="G153" s="824"/>
      <c r="H153" s="824"/>
      <c r="I153" s="824"/>
      <c r="J153" s="824"/>
      <c r="K153" s="824"/>
      <c r="L153" s="824"/>
      <c r="M153" s="824"/>
      <c r="N153" s="824"/>
      <c r="O153" s="824"/>
      <c r="P153" s="824"/>
      <c r="Q153" s="824"/>
      <c r="R153" s="824"/>
      <c r="S153" s="824"/>
      <c r="T153" s="824"/>
      <c r="U153" s="824"/>
      <c r="V153" s="824" t="s">
        <v>668</v>
      </c>
      <c r="W153" s="824"/>
      <c r="X153" s="824"/>
      <c r="Y153" s="824"/>
      <c r="Z153" s="1194">
        <f>IF($F$9="■",COUNTIFS($N$28:$P$28,"50M"),COUNTIFS($E$28:$G$28,"新設",$N$28:$P$28,"50M")+COUNTIFS($Q$28:$S$28,"50M"))</f>
        <v>0</v>
      </c>
      <c r="AA153" s="1194"/>
      <c r="AB153" s="1194"/>
      <c r="AC153" s="1194"/>
      <c r="AD153" s="826">
        <f>Z153*95000</f>
        <v>0</v>
      </c>
      <c r="AE153" s="826"/>
      <c r="AF153" s="826"/>
      <c r="AG153" s="826"/>
    </row>
    <row r="154" spans="2:33" ht="18" customHeight="1" x14ac:dyDescent="0.4">
      <c r="B154" s="226"/>
      <c r="C154" s="227"/>
      <c r="D154" s="824" t="s">
        <v>428</v>
      </c>
      <c r="E154" s="824"/>
      <c r="F154" s="824"/>
      <c r="G154" s="824"/>
      <c r="H154" s="824"/>
      <c r="I154" s="824"/>
      <c r="J154" s="824"/>
      <c r="K154" s="824"/>
      <c r="L154" s="824"/>
      <c r="M154" s="824"/>
      <c r="N154" s="824"/>
      <c r="O154" s="824"/>
      <c r="P154" s="824"/>
      <c r="Q154" s="824"/>
      <c r="R154" s="824"/>
      <c r="S154" s="824"/>
      <c r="T154" s="824"/>
      <c r="U154" s="824"/>
      <c r="V154" s="824" t="s">
        <v>669</v>
      </c>
      <c r="W154" s="824"/>
      <c r="X154" s="824"/>
      <c r="Y154" s="824"/>
      <c r="Z154" s="825">
        <f>IF($F$9="■",COUNTIFS($N$28:$P$28,"100M"),COUNTIFS($E$28:$G$28,"新設",$N$28:$P$28,"100M")+COUNTIFS($Q$28:$S$28,"100M"))</f>
        <v>0</v>
      </c>
      <c r="AA154" s="825"/>
      <c r="AB154" s="825"/>
      <c r="AC154" s="825"/>
      <c r="AD154" s="826">
        <f>Z154*107000</f>
        <v>0</v>
      </c>
      <c r="AE154" s="826"/>
      <c r="AF154" s="826"/>
      <c r="AG154" s="826"/>
    </row>
    <row r="155" spans="2:33" ht="18" customHeight="1" x14ac:dyDescent="0.4">
      <c r="B155" s="226"/>
      <c r="C155" s="227"/>
      <c r="D155" s="824" t="s">
        <v>429</v>
      </c>
      <c r="E155" s="824"/>
      <c r="F155" s="824"/>
      <c r="G155" s="824"/>
      <c r="H155" s="824"/>
      <c r="I155" s="824"/>
      <c r="J155" s="824"/>
      <c r="K155" s="824"/>
      <c r="L155" s="824"/>
      <c r="M155" s="824"/>
      <c r="N155" s="824"/>
      <c r="O155" s="824"/>
      <c r="P155" s="824"/>
      <c r="Q155" s="824"/>
      <c r="R155" s="824"/>
      <c r="S155" s="824"/>
      <c r="T155" s="824"/>
      <c r="U155" s="824"/>
      <c r="V155" s="824" t="s">
        <v>670</v>
      </c>
      <c r="W155" s="824"/>
      <c r="X155" s="824"/>
      <c r="Y155" s="824"/>
      <c r="Z155" s="825">
        <f>IF($F$9="■",COUNTIFS($N$28:$P$28,"200M"),COUNTIFS($E$28:$G$28,"新設",$N$28:$P$28,"200M")+COUNTIFS($Q$28:$S$28,"200M"))</f>
        <v>0</v>
      </c>
      <c r="AA155" s="825"/>
      <c r="AB155" s="825"/>
      <c r="AC155" s="825"/>
      <c r="AD155" s="826">
        <f>Z155*130000</f>
        <v>0</v>
      </c>
      <c r="AE155" s="826"/>
      <c r="AF155" s="826"/>
      <c r="AG155" s="826"/>
    </row>
    <row r="156" spans="2:33" ht="18" customHeight="1" x14ac:dyDescent="0.4">
      <c r="B156" s="226"/>
      <c r="C156" s="227"/>
      <c r="D156" s="824" t="s">
        <v>526</v>
      </c>
      <c r="E156" s="824"/>
      <c r="F156" s="824"/>
      <c r="G156" s="824"/>
      <c r="H156" s="824"/>
      <c r="I156" s="824"/>
      <c r="J156" s="824"/>
      <c r="K156" s="824"/>
      <c r="L156" s="824"/>
      <c r="M156" s="824"/>
      <c r="N156" s="824"/>
      <c r="O156" s="824"/>
      <c r="P156" s="824"/>
      <c r="Q156" s="824"/>
      <c r="R156" s="824"/>
      <c r="S156" s="824"/>
      <c r="T156" s="824"/>
      <c r="U156" s="824"/>
      <c r="V156" s="824" t="s">
        <v>672</v>
      </c>
      <c r="W156" s="824"/>
      <c r="X156" s="824"/>
      <c r="Y156" s="824"/>
      <c r="Z156" s="825">
        <f>IF($F$9="■",COUNTIFS($N$28:$P$28,"300M"),COUNTIFS($E$28:$G$28,"新設",$N$28:$P$28,"300M")+COUNTIFS($Q$28:$S$28,"300M"))</f>
        <v>0</v>
      </c>
      <c r="AA156" s="825"/>
      <c r="AB156" s="825"/>
      <c r="AC156" s="825"/>
      <c r="AD156" s="826">
        <f>Z156*146000</f>
        <v>0</v>
      </c>
      <c r="AE156" s="826"/>
      <c r="AF156" s="826"/>
      <c r="AG156" s="826"/>
    </row>
    <row r="157" spans="2:33" ht="18" customHeight="1" x14ac:dyDescent="0.4">
      <c r="B157" s="226"/>
      <c r="C157" s="227"/>
      <c r="D157" s="824" t="s">
        <v>527</v>
      </c>
      <c r="E157" s="824"/>
      <c r="F157" s="824"/>
      <c r="G157" s="824"/>
      <c r="H157" s="824"/>
      <c r="I157" s="824"/>
      <c r="J157" s="824"/>
      <c r="K157" s="824"/>
      <c r="L157" s="824"/>
      <c r="M157" s="824"/>
      <c r="N157" s="824"/>
      <c r="O157" s="824"/>
      <c r="P157" s="824"/>
      <c r="Q157" s="824"/>
      <c r="R157" s="824"/>
      <c r="S157" s="824"/>
      <c r="T157" s="824"/>
      <c r="U157" s="824"/>
      <c r="V157" s="824" t="s">
        <v>501</v>
      </c>
      <c r="W157" s="824"/>
      <c r="X157" s="824"/>
      <c r="Y157" s="824"/>
      <c r="Z157" s="825">
        <f>IF($F$9="■",COUNTIFS($N$28:$P$28,"400M"),COUNTIFS($E$28:$G$28,"新設",$N$28:$P$28,"400M")+COUNTIFS($Q$28:$S$28,"400M"))</f>
        <v>0</v>
      </c>
      <c r="AA157" s="825"/>
      <c r="AB157" s="825"/>
      <c r="AC157" s="825"/>
      <c r="AD157" s="826">
        <f>Z157*160000</f>
        <v>0</v>
      </c>
      <c r="AE157" s="826"/>
      <c r="AF157" s="826"/>
      <c r="AG157" s="826"/>
    </row>
    <row r="158" spans="2:33" ht="18" customHeight="1" x14ac:dyDescent="0.4">
      <c r="B158" s="226"/>
      <c r="C158" s="227"/>
      <c r="D158" s="824" t="s">
        <v>430</v>
      </c>
      <c r="E158" s="824"/>
      <c r="F158" s="824"/>
      <c r="G158" s="824"/>
      <c r="H158" s="824"/>
      <c r="I158" s="824"/>
      <c r="J158" s="824"/>
      <c r="K158" s="824"/>
      <c r="L158" s="824"/>
      <c r="M158" s="824"/>
      <c r="N158" s="824"/>
      <c r="O158" s="824"/>
      <c r="P158" s="824"/>
      <c r="Q158" s="824"/>
      <c r="R158" s="824"/>
      <c r="S158" s="824"/>
      <c r="T158" s="824"/>
      <c r="U158" s="824"/>
      <c r="V158" s="824" t="s">
        <v>427</v>
      </c>
      <c r="W158" s="824"/>
      <c r="X158" s="824"/>
      <c r="Y158" s="824"/>
      <c r="Z158" s="825">
        <f>IF($F$9="■",COUNTIFS($N$28:$P$28,"500M"),COUNTIFS($E$28:$G$28,"新設",$N$28:$P$28,"500M")+COUNTIFS($Q$28:$S$28,"500M"))</f>
        <v>0</v>
      </c>
      <c r="AA158" s="825"/>
      <c r="AB158" s="825"/>
      <c r="AC158" s="825"/>
      <c r="AD158" s="826">
        <f>Z158*170000</f>
        <v>0</v>
      </c>
      <c r="AE158" s="826"/>
      <c r="AF158" s="826"/>
      <c r="AG158" s="826"/>
    </row>
    <row r="159" spans="2:33" ht="17.25" customHeight="1" x14ac:dyDescent="0.4">
      <c r="B159" s="226"/>
      <c r="C159" s="227"/>
      <c r="D159" s="824" t="s">
        <v>511</v>
      </c>
      <c r="E159" s="824"/>
      <c r="F159" s="824"/>
      <c r="G159" s="824"/>
      <c r="H159" s="824"/>
      <c r="I159" s="824"/>
      <c r="J159" s="824"/>
      <c r="K159" s="824"/>
      <c r="L159" s="824"/>
      <c r="M159" s="824"/>
      <c r="N159" s="824"/>
      <c r="O159" s="824"/>
      <c r="P159" s="824"/>
      <c r="Q159" s="824"/>
      <c r="R159" s="824"/>
      <c r="S159" s="824"/>
      <c r="T159" s="824"/>
      <c r="U159" s="824"/>
      <c r="V159" s="824" t="s">
        <v>671</v>
      </c>
      <c r="W159" s="824"/>
      <c r="X159" s="824"/>
      <c r="Y159" s="824"/>
      <c r="Z159" s="825">
        <f>IF($F$9="■",COUNTIFS($N$28:$P$28,"1G"),COUNTIFS($E$28:$G$28,"新設",$N$28:$P$28,"1G")+COUNTIFS($Q$28:$S$28,"1G"))</f>
        <v>0</v>
      </c>
      <c r="AA159" s="825"/>
      <c r="AB159" s="825"/>
      <c r="AC159" s="825"/>
      <c r="AD159" s="826">
        <f>Z159*270000</f>
        <v>0</v>
      </c>
      <c r="AE159" s="826"/>
      <c r="AF159" s="826"/>
      <c r="AG159" s="826"/>
    </row>
    <row r="160" spans="2:33" ht="18" customHeight="1" x14ac:dyDescent="0.4">
      <c r="B160" s="226"/>
      <c r="C160" s="227"/>
      <c r="D160" s="824" t="s">
        <v>432</v>
      </c>
      <c r="E160" s="824"/>
      <c r="F160" s="824"/>
      <c r="G160" s="824"/>
      <c r="H160" s="824"/>
      <c r="I160" s="824"/>
      <c r="J160" s="824"/>
      <c r="K160" s="824"/>
      <c r="L160" s="824"/>
      <c r="M160" s="824"/>
      <c r="N160" s="824"/>
      <c r="O160" s="824"/>
      <c r="P160" s="824"/>
      <c r="Q160" s="824"/>
      <c r="R160" s="824"/>
      <c r="S160" s="824"/>
      <c r="T160" s="824"/>
      <c r="U160" s="824"/>
      <c r="V160" s="824" t="s">
        <v>433</v>
      </c>
      <c r="W160" s="824"/>
      <c r="X160" s="824"/>
      <c r="Y160" s="824"/>
      <c r="Z160" s="830">
        <f>SUMIF($E$50:$E$54,"新設",$H$50:$H$54)+SUMIF($E$50:$E$54,"変更",$N$50:$N$54)+SUMIF($E$50:$E$54,"削除",$N$50:$N$54)</f>
        <v>0</v>
      </c>
      <c r="AA160" s="828"/>
      <c r="AB160" s="828"/>
      <c r="AC160" s="829"/>
      <c r="AD160" s="826">
        <f>Z160*80000</f>
        <v>0</v>
      </c>
      <c r="AE160" s="826"/>
      <c r="AF160" s="826"/>
      <c r="AG160" s="826"/>
    </row>
    <row r="161" spans="2:33" ht="18" customHeight="1" x14ac:dyDescent="0.4">
      <c r="B161" s="231"/>
      <c r="C161" s="232"/>
      <c r="D161" s="824" t="s">
        <v>434</v>
      </c>
      <c r="E161" s="824"/>
      <c r="F161" s="824"/>
      <c r="G161" s="824"/>
      <c r="H161" s="824"/>
      <c r="I161" s="824"/>
      <c r="J161" s="824"/>
      <c r="K161" s="824"/>
      <c r="L161" s="824"/>
      <c r="M161" s="824"/>
      <c r="N161" s="824"/>
      <c r="O161" s="824"/>
      <c r="P161" s="824"/>
      <c r="Q161" s="824"/>
      <c r="R161" s="824"/>
      <c r="S161" s="824"/>
      <c r="T161" s="824"/>
      <c r="U161" s="824"/>
      <c r="V161" s="824" t="s">
        <v>401</v>
      </c>
      <c r="W161" s="824"/>
      <c r="X161" s="824"/>
      <c r="Y161" s="824"/>
      <c r="Z161" s="827">
        <f>IF($H$58="■",SUMIF($E$61:$E$65,"新設",$H$61:$H$65)+SUMIF($E$61:$E$65,"変更",$N$61:$N$65)+SUMIF($E$61:$E$65,"削除",$N$61:$N$65),0)</f>
        <v>0</v>
      </c>
      <c r="AA161" s="828"/>
      <c r="AB161" s="828"/>
      <c r="AC161" s="829"/>
      <c r="AD161" s="826">
        <f>Z161*40000</f>
        <v>0</v>
      </c>
      <c r="AE161" s="826"/>
      <c r="AF161" s="826"/>
      <c r="AG161" s="826"/>
    </row>
  </sheetData>
  <mergeCells count="431">
    <mergeCell ref="D161:U161"/>
    <mergeCell ref="V161:Y161"/>
    <mergeCell ref="AD161:AG161"/>
    <mergeCell ref="AD157:AG157"/>
    <mergeCell ref="D158:U158"/>
    <mergeCell ref="V158:Y158"/>
    <mergeCell ref="AD158:AG158"/>
    <mergeCell ref="D159:U159"/>
    <mergeCell ref="V159:Y159"/>
    <mergeCell ref="AD159:AG159"/>
    <mergeCell ref="D160:U160"/>
    <mergeCell ref="V160:Y160"/>
    <mergeCell ref="AD160:AG160"/>
    <mergeCell ref="C152:AG152"/>
    <mergeCell ref="Z154:AC154"/>
    <mergeCell ref="Z155:AC155"/>
    <mergeCell ref="Z156:AC156"/>
    <mergeCell ref="Z157:AC157"/>
    <mergeCell ref="Z158:AC158"/>
    <mergeCell ref="Z159:AC159"/>
    <mergeCell ref="Z160:AC160"/>
    <mergeCell ref="Z161:AC161"/>
    <mergeCell ref="D153:U153"/>
    <mergeCell ref="V153:Y153"/>
    <mergeCell ref="Z153:AC153"/>
    <mergeCell ref="AD153:AG153"/>
    <mergeCell ref="D154:U154"/>
    <mergeCell ref="V154:Y154"/>
    <mergeCell ref="AD154:AG154"/>
    <mergeCell ref="D155:U155"/>
    <mergeCell ref="V155:Y155"/>
    <mergeCell ref="AD155:AG155"/>
    <mergeCell ref="D156:U156"/>
    <mergeCell ref="V156:Y156"/>
    <mergeCell ref="AD156:AG156"/>
    <mergeCell ref="D157:U157"/>
    <mergeCell ref="V157:Y157"/>
    <mergeCell ref="D149:U149"/>
    <mergeCell ref="V149:Y149"/>
    <mergeCell ref="Z149:AC149"/>
    <mergeCell ref="AD149:AG149"/>
    <mergeCell ref="D150:U150"/>
    <mergeCell ref="V150:Y150"/>
    <mergeCell ref="Z150:AC150"/>
    <mergeCell ref="AD150:AG150"/>
    <mergeCell ref="D151:U151"/>
    <mergeCell ref="V151:Y151"/>
    <mergeCell ref="Z151:AC151"/>
    <mergeCell ref="AD151:AG151"/>
    <mergeCell ref="D146:U146"/>
    <mergeCell ref="V146:Y146"/>
    <mergeCell ref="Z146:AC146"/>
    <mergeCell ref="AD146:AG146"/>
    <mergeCell ref="D147:U147"/>
    <mergeCell ref="V147:Y147"/>
    <mergeCell ref="Z147:AC147"/>
    <mergeCell ref="AD147:AG147"/>
    <mergeCell ref="D148:U148"/>
    <mergeCell ref="V148:Y148"/>
    <mergeCell ref="Z148:AC148"/>
    <mergeCell ref="AD148:AG148"/>
    <mergeCell ref="D143:U143"/>
    <mergeCell ref="V143:Y143"/>
    <mergeCell ref="Z143:AC143"/>
    <mergeCell ref="AD143:AG143"/>
    <mergeCell ref="D144:U144"/>
    <mergeCell ref="V144:Y144"/>
    <mergeCell ref="Z144:AC144"/>
    <mergeCell ref="AD144:AG144"/>
    <mergeCell ref="D145:U145"/>
    <mergeCell ref="V145:Y145"/>
    <mergeCell ref="Z145:AC145"/>
    <mergeCell ref="AD145:AG145"/>
    <mergeCell ref="D140:U140"/>
    <mergeCell ref="V140:Y140"/>
    <mergeCell ref="Z140:AC140"/>
    <mergeCell ref="AD140:AG140"/>
    <mergeCell ref="D141:AG141"/>
    <mergeCell ref="D142:U142"/>
    <mergeCell ref="V142:Y142"/>
    <mergeCell ref="Z142:AC142"/>
    <mergeCell ref="AD142:AG142"/>
    <mergeCell ref="D138:U138"/>
    <mergeCell ref="V138:Y138"/>
    <mergeCell ref="Z138:AC138"/>
    <mergeCell ref="AD138:AG138"/>
    <mergeCell ref="D139:U139"/>
    <mergeCell ref="V139:Y139"/>
    <mergeCell ref="Z139:AC139"/>
    <mergeCell ref="AD139:AG139"/>
    <mergeCell ref="D135:U135"/>
    <mergeCell ref="V135:Y135"/>
    <mergeCell ref="Z135:AC135"/>
    <mergeCell ref="AD135:AG135"/>
    <mergeCell ref="D136:U136"/>
    <mergeCell ref="V136:Y136"/>
    <mergeCell ref="Z136:AC136"/>
    <mergeCell ref="AD136:AG136"/>
    <mergeCell ref="D137:U137"/>
    <mergeCell ref="V137:Y137"/>
    <mergeCell ref="Z137:AC137"/>
    <mergeCell ref="AD137:AG137"/>
    <mergeCell ref="B130:U130"/>
    <mergeCell ref="V130:Y130"/>
    <mergeCell ref="Z130:AC130"/>
    <mergeCell ref="AD130:AG130"/>
    <mergeCell ref="D133:AG133"/>
    <mergeCell ref="D134:U134"/>
    <mergeCell ref="V134:Y134"/>
    <mergeCell ref="Z134:AC134"/>
    <mergeCell ref="AD134:AG134"/>
    <mergeCell ref="D16:I16"/>
    <mergeCell ref="J16:AK16"/>
    <mergeCell ref="C18:I18"/>
    <mergeCell ref="J18:AK18"/>
    <mergeCell ref="D19:I19"/>
    <mergeCell ref="J19:W19"/>
    <mergeCell ref="X19:AB19"/>
    <mergeCell ref="AC19:AK19"/>
    <mergeCell ref="B4:J4"/>
    <mergeCell ref="L4:P4"/>
    <mergeCell ref="Q4:AJ4"/>
    <mergeCell ref="B8:E13"/>
    <mergeCell ref="C15:I15"/>
    <mergeCell ref="J15:AK15"/>
    <mergeCell ref="E28:G28"/>
    <mergeCell ref="H28:M28"/>
    <mergeCell ref="N28:P28"/>
    <mergeCell ref="Q28:S28"/>
    <mergeCell ref="T28:X28"/>
    <mergeCell ref="Y28:AB28"/>
    <mergeCell ref="AC28:AG28"/>
    <mergeCell ref="AH28:AK28"/>
    <mergeCell ref="C20:AK20"/>
    <mergeCell ref="C21:AK21"/>
    <mergeCell ref="C22:AK22"/>
    <mergeCell ref="D26:D27"/>
    <mergeCell ref="E26:G27"/>
    <mergeCell ref="H26:M27"/>
    <mergeCell ref="N26:S26"/>
    <mergeCell ref="T26:AB26"/>
    <mergeCell ref="AC26:AK26"/>
    <mergeCell ref="N27:P27"/>
    <mergeCell ref="Q27:S27"/>
    <mergeCell ref="T27:X27"/>
    <mergeCell ref="Y27:AB27"/>
    <mergeCell ref="AC27:AG27"/>
    <mergeCell ref="AH27:AK27"/>
    <mergeCell ref="E32:G32"/>
    <mergeCell ref="H32:V32"/>
    <mergeCell ref="W32:AC32"/>
    <mergeCell ref="AD32:AK32"/>
    <mergeCell ref="E33:G33"/>
    <mergeCell ref="H33:V33"/>
    <mergeCell ref="W33:AC33"/>
    <mergeCell ref="AD33:AK33"/>
    <mergeCell ref="D30:D31"/>
    <mergeCell ref="E30:G31"/>
    <mergeCell ref="H30:V31"/>
    <mergeCell ref="W30:AK30"/>
    <mergeCell ref="W31:AC31"/>
    <mergeCell ref="AD31:AK31"/>
    <mergeCell ref="E36:G36"/>
    <mergeCell ref="H36:V36"/>
    <mergeCell ref="W36:AC36"/>
    <mergeCell ref="AD36:AK36"/>
    <mergeCell ref="E37:G37"/>
    <mergeCell ref="H37:V37"/>
    <mergeCell ref="W37:AC37"/>
    <mergeCell ref="AD37:AK37"/>
    <mergeCell ref="E34:G34"/>
    <mergeCell ref="H34:V34"/>
    <mergeCell ref="W34:AC34"/>
    <mergeCell ref="AD34:AK34"/>
    <mergeCell ref="E35:G35"/>
    <mergeCell ref="H35:V35"/>
    <mergeCell ref="W35:AC35"/>
    <mergeCell ref="AD35:AK35"/>
    <mergeCell ref="E40:G40"/>
    <mergeCell ref="H40:V40"/>
    <mergeCell ref="W40:AC40"/>
    <mergeCell ref="AD40:AK40"/>
    <mergeCell ref="E41:G41"/>
    <mergeCell ref="H41:V41"/>
    <mergeCell ref="W41:AC41"/>
    <mergeCell ref="AD41:AK41"/>
    <mergeCell ref="E38:G38"/>
    <mergeCell ref="H38:V38"/>
    <mergeCell ref="W38:AC38"/>
    <mergeCell ref="AD38:AK38"/>
    <mergeCell ref="E39:G39"/>
    <mergeCell ref="H39:V39"/>
    <mergeCell ref="W39:AC39"/>
    <mergeCell ref="AD39:AK39"/>
    <mergeCell ref="L50:M50"/>
    <mergeCell ref="N50:Q50"/>
    <mergeCell ref="R50:S50"/>
    <mergeCell ref="E51:G51"/>
    <mergeCell ref="H51:K51"/>
    <mergeCell ref="L51:M51"/>
    <mergeCell ref="N51:Q51"/>
    <mergeCell ref="R51:S51"/>
    <mergeCell ref="C42:AK42"/>
    <mergeCell ref="C43:AK43"/>
    <mergeCell ref="D48:D49"/>
    <mergeCell ref="E48:G49"/>
    <mergeCell ref="H48:S48"/>
    <mergeCell ref="T48:AK54"/>
    <mergeCell ref="H49:M49"/>
    <mergeCell ref="N49:S49"/>
    <mergeCell ref="E50:G50"/>
    <mergeCell ref="H50:K50"/>
    <mergeCell ref="E54:G54"/>
    <mergeCell ref="H54:K54"/>
    <mergeCell ref="L54:M54"/>
    <mergeCell ref="N54:Q54"/>
    <mergeCell ref="R54:S54"/>
    <mergeCell ref="D57:G58"/>
    <mergeCell ref="E52:G52"/>
    <mergeCell ref="H52:K52"/>
    <mergeCell ref="L52:M52"/>
    <mergeCell ref="N52:Q52"/>
    <mergeCell ref="R52:S52"/>
    <mergeCell ref="E53:G53"/>
    <mergeCell ref="H53:K53"/>
    <mergeCell ref="L53:M53"/>
    <mergeCell ref="N53:Q53"/>
    <mergeCell ref="R53:S53"/>
    <mergeCell ref="E61:G61"/>
    <mergeCell ref="H61:K61"/>
    <mergeCell ref="L61:M61"/>
    <mergeCell ref="N61:Q61"/>
    <mergeCell ref="R61:S61"/>
    <mergeCell ref="T61:AK61"/>
    <mergeCell ref="D59:D60"/>
    <mergeCell ref="E59:G60"/>
    <mergeCell ref="H59:S59"/>
    <mergeCell ref="T59:AK60"/>
    <mergeCell ref="H60:M60"/>
    <mergeCell ref="N60:S60"/>
    <mergeCell ref="E63:G63"/>
    <mergeCell ref="H63:K63"/>
    <mergeCell ref="L63:M63"/>
    <mergeCell ref="N63:Q63"/>
    <mergeCell ref="R63:S63"/>
    <mergeCell ref="T63:AK63"/>
    <mergeCell ref="E62:G62"/>
    <mergeCell ref="H62:K62"/>
    <mergeCell ref="L62:M62"/>
    <mergeCell ref="N62:Q62"/>
    <mergeCell ref="R62:S62"/>
    <mergeCell ref="T62:AK62"/>
    <mergeCell ref="E65:G65"/>
    <mergeCell ref="H65:K65"/>
    <mergeCell ref="L65:M65"/>
    <mergeCell ref="N65:Q65"/>
    <mergeCell ref="R65:S65"/>
    <mergeCell ref="T65:AK65"/>
    <mergeCell ref="E64:G64"/>
    <mergeCell ref="H64:K64"/>
    <mergeCell ref="L64:M64"/>
    <mergeCell ref="N64:Q64"/>
    <mergeCell ref="R64:S64"/>
    <mergeCell ref="T64:AK64"/>
    <mergeCell ref="E69:G69"/>
    <mergeCell ref="H69:M69"/>
    <mergeCell ref="N69:S69"/>
    <mergeCell ref="T69:AK69"/>
    <mergeCell ref="E70:G70"/>
    <mergeCell ref="H70:M70"/>
    <mergeCell ref="N70:S70"/>
    <mergeCell ref="T70:AK70"/>
    <mergeCell ref="D67:D68"/>
    <mergeCell ref="E67:G68"/>
    <mergeCell ref="H67:S67"/>
    <mergeCell ref="T67:AK68"/>
    <mergeCell ref="H68:M68"/>
    <mergeCell ref="N68:S68"/>
    <mergeCell ref="E73:G73"/>
    <mergeCell ref="H73:M73"/>
    <mergeCell ref="N73:S73"/>
    <mergeCell ref="T73:AK73"/>
    <mergeCell ref="E74:G74"/>
    <mergeCell ref="H74:M74"/>
    <mergeCell ref="N74:S74"/>
    <mergeCell ref="T74:AK74"/>
    <mergeCell ref="E71:G71"/>
    <mergeCell ref="H71:M71"/>
    <mergeCell ref="N71:S71"/>
    <mergeCell ref="T71:AK71"/>
    <mergeCell ref="E72:G72"/>
    <mergeCell ref="H72:M72"/>
    <mergeCell ref="N72:S72"/>
    <mergeCell ref="T72:AK72"/>
    <mergeCell ref="E77:G77"/>
    <mergeCell ref="H77:M77"/>
    <mergeCell ref="N77:S77"/>
    <mergeCell ref="T77:AK77"/>
    <mergeCell ref="E78:G78"/>
    <mergeCell ref="H78:M78"/>
    <mergeCell ref="N78:S78"/>
    <mergeCell ref="T78:AK78"/>
    <mergeCell ref="E75:G75"/>
    <mergeCell ref="H75:M75"/>
    <mergeCell ref="N75:S75"/>
    <mergeCell ref="T75:AK75"/>
    <mergeCell ref="E76:G76"/>
    <mergeCell ref="H76:M76"/>
    <mergeCell ref="N76:S76"/>
    <mergeCell ref="T76:AK76"/>
    <mergeCell ref="D81:G82"/>
    <mergeCell ref="AB81:AK82"/>
    <mergeCell ref="D87:G88"/>
    <mergeCell ref="D89:D90"/>
    <mergeCell ref="E89:G90"/>
    <mergeCell ref="H89:N90"/>
    <mergeCell ref="O89:S90"/>
    <mergeCell ref="T89:Y90"/>
    <mergeCell ref="Z89:AD90"/>
    <mergeCell ref="AE89:AK90"/>
    <mergeCell ref="Z92:AD92"/>
    <mergeCell ref="E93:G93"/>
    <mergeCell ref="H93:N93"/>
    <mergeCell ref="O93:S93"/>
    <mergeCell ref="T93:Y93"/>
    <mergeCell ref="Z93:AD93"/>
    <mergeCell ref="E91:G91"/>
    <mergeCell ref="H91:N91"/>
    <mergeCell ref="O91:S91"/>
    <mergeCell ref="T91:Y91"/>
    <mergeCell ref="Z91:AD91"/>
    <mergeCell ref="E92:G92"/>
    <mergeCell ref="H92:N92"/>
    <mergeCell ref="O92:S92"/>
    <mergeCell ref="T92:Y92"/>
    <mergeCell ref="E94:G94"/>
    <mergeCell ref="H94:N94"/>
    <mergeCell ref="O94:S94"/>
    <mergeCell ref="T94:Y94"/>
    <mergeCell ref="Z94:AD94"/>
    <mergeCell ref="E95:G95"/>
    <mergeCell ref="H95:N95"/>
    <mergeCell ref="O95:S95"/>
    <mergeCell ref="T95:Y95"/>
    <mergeCell ref="Z95:AD95"/>
    <mergeCell ref="J109:N109"/>
    <mergeCell ref="O109:P109"/>
    <mergeCell ref="Q109:V109"/>
    <mergeCell ref="B106:F109"/>
    <mergeCell ref="G106:I106"/>
    <mergeCell ref="J106:N106"/>
    <mergeCell ref="E98:G98"/>
    <mergeCell ref="H98:N98"/>
    <mergeCell ref="O98:S98"/>
    <mergeCell ref="T98:Y98"/>
    <mergeCell ref="E99:G99"/>
    <mergeCell ref="H99:N99"/>
    <mergeCell ref="O99:S99"/>
    <mergeCell ref="T99:Y99"/>
    <mergeCell ref="E100:G100"/>
    <mergeCell ref="H100:N100"/>
    <mergeCell ref="O100:S100"/>
    <mergeCell ref="T100:Y100"/>
    <mergeCell ref="J107:N107"/>
    <mergeCell ref="O107:P107"/>
    <mergeCell ref="Q107:V107"/>
    <mergeCell ref="G109:I109"/>
    <mergeCell ref="Z100:AD100"/>
    <mergeCell ref="B102:F103"/>
    <mergeCell ref="G102:AK103"/>
    <mergeCell ref="AE91:AK100"/>
    <mergeCell ref="G108:I108"/>
    <mergeCell ref="J108:N108"/>
    <mergeCell ref="O108:P108"/>
    <mergeCell ref="Q108:V108"/>
    <mergeCell ref="Z98:AD98"/>
    <mergeCell ref="Z99:AD99"/>
    <mergeCell ref="E96:G96"/>
    <mergeCell ref="H96:N96"/>
    <mergeCell ref="O96:S96"/>
    <mergeCell ref="T96:Y96"/>
    <mergeCell ref="Z96:AD96"/>
    <mergeCell ref="E97:G97"/>
    <mergeCell ref="H97:N97"/>
    <mergeCell ref="O97:S97"/>
    <mergeCell ref="T97:Y97"/>
    <mergeCell ref="Z97:AD97"/>
    <mergeCell ref="O106:P106"/>
    <mergeCell ref="Q106:V106"/>
    <mergeCell ref="W106:AK109"/>
    <mergeCell ref="G107:I107"/>
    <mergeCell ref="Q113:AK113"/>
    <mergeCell ref="B114:F115"/>
    <mergeCell ref="G114:K114"/>
    <mergeCell ref="L114:AK114"/>
    <mergeCell ref="G115:K115"/>
    <mergeCell ref="L115:AK115"/>
    <mergeCell ref="B110:F113"/>
    <mergeCell ref="G110:K110"/>
    <mergeCell ref="L110:AK110"/>
    <mergeCell ref="G111:I113"/>
    <mergeCell ref="J111:K111"/>
    <mergeCell ref="L111:AK111"/>
    <mergeCell ref="J112:K112"/>
    <mergeCell ref="L112:AK112"/>
    <mergeCell ref="J113:K113"/>
    <mergeCell ref="L113:P113"/>
    <mergeCell ref="B124:E124"/>
    <mergeCell ref="F124:J124"/>
    <mergeCell ref="K124:Q124"/>
    <mergeCell ref="E126:AK126"/>
    <mergeCell ref="E127:AK127"/>
    <mergeCell ref="AG120:AK120"/>
    <mergeCell ref="K121:L121"/>
    <mergeCell ref="M121:AK121"/>
    <mergeCell ref="F122:J122"/>
    <mergeCell ref="K122:AK122"/>
    <mergeCell ref="F123:J123"/>
    <mergeCell ref="K123:L123"/>
    <mergeCell ref="M123:S123"/>
    <mergeCell ref="U123:AK123"/>
    <mergeCell ref="B119:E123"/>
    <mergeCell ref="F119:G121"/>
    <mergeCell ref="H119:J119"/>
    <mergeCell ref="K119:AK119"/>
    <mergeCell ref="H120:J121"/>
    <mergeCell ref="K120:L120"/>
    <mergeCell ref="M120:S120"/>
    <mergeCell ref="T120:V120"/>
    <mergeCell ref="W120:AD120"/>
    <mergeCell ref="AE120:AF120"/>
  </mergeCells>
  <phoneticPr fontId="4"/>
  <conditionalFormatting sqref="L110:AK110 L114:AK115 M123">
    <cfRule type="cellIs" dxfId="137" priority="10" operator="equal">
      <formula>""</formula>
    </cfRule>
  </conditionalFormatting>
  <conditionalFormatting sqref="J16:AK16">
    <cfRule type="expression" dxfId="136" priority="9">
      <formula>OR($F$10="■",$F$11="■",$F$12="■",$F$13="■")</formula>
    </cfRule>
  </conditionalFormatting>
  <conditionalFormatting sqref="D30:AK41 D26:AK28">
    <cfRule type="expression" dxfId="135" priority="8">
      <formula>AND($F$12="■",$F$10&lt;&gt;"■")</formula>
    </cfRule>
  </conditionalFormatting>
  <conditionalFormatting sqref="D48:AK54 D67:AK78 D81:AK82 D87:AK100 D57:AK65">
    <cfRule type="expression" dxfId="134" priority="7">
      <formula>AND(OR($F$10="■",$F$11="■",$F$13="■"),$F$12&lt;&gt;"■")</formula>
    </cfRule>
  </conditionalFormatting>
  <conditionalFormatting sqref="N50:Q54 Q28:S28">
    <cfRule type="expression" dxfId="133" priority="6">
      <formula>$E28="新設"</formula>
    </cfRule>
  </conditionalFormatting>
  <conditionalFormatting sqref="N61:Q65">
    <cfRule type="expression" dxfId="132" priority="5">
      <formula>$E61="新設"</formula>
    </cfRule>
  </conditionalFormatting>
  <conditionalFormatting sqref="T28:AK28">
    <cfRule type="expression" dxfId="131" priority="3">
      <formula>OR($F$10="■",$F$11="■",$F$12="■",$F$13="■")</formula>
    </cfRule>
  </conditionalFormatting>
  <conditionalFormatting sqref="Y28:AB28">
    <cfRule type="expression" dxfId="130" priority="2">
      <formula>$T$28="その他接続"</formula>
    </cfRule>
  </conditionalFormatting>
  <conditionalFormatting sqref="AH28:AK28">
    <cfRule type="expression" dxfId="129" priority="1">
      <formula>$AC$28="その他接続"</formula>
    </cfRule>
  </conditionalFormatting>
  <dataValidations count="14">
    <dataValidation allowBlank="1" showInputMessage="1" sqref="K124 R124" xr:uid="{00000000-0002-0000-0900-000000000000}"/>
    <dataValidation type="list" allowBlank="1" showInputMessage="1" showErrorMessage="1" sqref="E32:G41" xr:uid="{00000000-0002-0000-0900-000001000000}">
      <formula1>設定区分④</formula1>
    </dataValidation>
    <dataValidation type="list" allowBlank="1" showInputMessage="1" showErrorMessage="1" sqref="E69:G78 E91:G100" xr:uid="{00000000-0002-0000-0900-000002000000}">
      <formula1>設定区分③</formula1>
    </dataValidation>
    <dataValidation type="list" allowBlank="1" showInputMessage="1" showErrorMessage="1" sqref="O91:S99" xr:uid="{00000000-0002-0000-0900-000003000000}">
      <formula1>INDIRECT($H28)</formula1>
    </dataValidation>
    <dataValidation type="list" allowBlank="1" showInputMessage="1" showErrorMessage="1" sqref="AC19:AK19" xr:uid="{00000000-0002-0000-0900-000004000000}">
      <formula1>作業時間帯</formula1>
    </dataValidation>
    <dataValidation imeMode="off" allowBlank="1" showInputMessage="1" showErrorMessage="1" sqref="N50:Q54 AH28 H61:K65 N61:Q65 H50:K54 H69:T78" xr:uid="{00000000-0002-0000-0900-000005000000}"/>
    <dataValidation type="list" allowBlank="1" showInputMessage="1" showErrorMessage="1" sqref="T28 AC28" xr:uid="{00000000-0002-0000-0900-000006000000}">
      <formula1>標準メニュー_接続元NWサービス</formula1>
    </dataValidation>
    <dataValidation type="list" allowBlank="1" showInputMessage="1" showErrorMessage="1" sqref="E28:G28 E50:G54 E61:G65" xr:uid="{00000000-0002-0000-0900-000007000000}">
      <formula1>申込区分①</formula1>
    </dataValidation>
    <dataValidation type="list" allowBlank="1" showInputMessage="1" showErrorMessage="1" sqref="H87:H88 H57:H58 H81:H83" xr:uid="{00000000-0002-0000-0900-000008000000}">
      <formula1>"□,■"</formula1>
    </dataValidation>
    <dataValidation type="list" allowBlank="1" showInputMessage="1" showErrorMessage="1" sqref="F9:F13" xr:uid="{00000000-0002-0000-0900-000009000000}">
      <formula1>$AN9:$AO9</formula1>
    </dataValidation>
    <dataValidation type="list" allowBlank="1" showInputMessage="1" showErrorMessage="1" sqref="O100:S100" xr:uid="{00000000-0002-0000-0900-00000A000000}">
      <formula1>INDIRECT($H28)</formula1>
    </dataValidation>
    <dataValidation type="list" allowBlank="1" showInputMessage="1" showErrorMessage="1" sqref="AD32:AK41" xr:uid="{00000000-0002-0000-0900-00000B000000}">
      <formula1>"BGP"</formula1>
    </dataValidation>
    <dataValidation type="list" allowBlank="1" showInputMessage="1" sqref="N28:P28" xr:uid="{00000000-0002-0000-0900-00000C000000}">
      <formula1>INDIRECT($H28)</formula1>
    </dataValidation>
    <dataValidation type="list" allowBlank="1" showInputMessage="1" showErrorMessage="1" sqref="Q28" xr:uid="{00000000-0002-0000-0900-00000D000000}">
      <formula1>INDIRECT($H28)</formula1>
    </dataValidation>
  </dataValidations>
  <printOptions horizontalCentered="1"/>
  <pageMargins left="0" right="0" top="0" bottom="0" header="0.31496062992125984" footer="0.19685039370078741"/>
  <pageSetup paperSize="9" scale="66" fitToHeight="0" orientation="portrait" r:id="rId1"/>
  <headerFooter>
    <oddFooter>&amp;C&amp;"Meiryo UI,標準"&amp;9&amp;D_&amp;T　&amp;F　&amp;P/&amp;N</oddFooter>
  </headerFooter>
  <rowBreaks count="2" manualBreakCount="2">
    <brk id="44" max="37" man="1"/>
    <brk id="84" max="37"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E000000}">
          <x14:formula1>
            <xm:f>リスト!$N$2</xm:f>
          </x14:formula1>
          <xm:sqref>H91:N100 H28:M28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5" tint="0.39997558519241921"/>
    <pageSetUpPr fitToPage="1"/>
  </sheetPr>
  <dimension ref="A1:AU164"/>
  <sheetViews>
    <sheetView showGridLines="0" view="pageBreakPreview" zoomScale="85" zoomScaleNormal="85" zoomScaleSheetLayoutView="85" workbookViewId="0"/>
  </sheetViews>
  <sheetFormatPr defaultColWidth="3.625" defaultRowHeight="18" customHeight="1" x14ac:dyDescent="0.4"/>
  <cols>
    <col min="1" max="39" width="3.625" style="34"/>
    <col min="40" max="41" width="3.625" style="34" hidden="1" customWidth="1"/>
    <col min="42" max="16384" width="3.625" style="34"/>
  </cols>
  <sheetData>
    <row r="1" spans="2:47" s="21" customFormat="1" ht="9.9499999999999993" customHeight="1" x14ac:dyDescent="0.4">
      <c r="B1" s="19"/>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row>
    <row r="2" spans="2:47" s="21" customFormat="1" ht="16.5" x14ac:dyDescent="0.4">
      <c r="B2" s="19" t="s">
        <v>230</v>
      </c>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row>
    <row r="3" spans="2:47" s="21" customFormat="1" ht="9.9499999999999993" customHeight="1" x14ac:dyDescent="0.4">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row>
    <row r="4" spans="2:47" s="24" customFormat="1" ht="30.75" customHeight="1" x14ac:dyDescent="0.4">
      <c r="B4" s="1125" t="s">
        <v>231</v>
      </c>
      <c r="C4" s="1125"/>
      <c r="D4" s="1125"/>
      <c r="E4" s="1125"/>
      <c r="F4" s="1125"/>
      <c r="G4" s="1125"/>
      <c r="H4" s="1125"/>
      <c r="I4" s="1125"/>
      <c r="J4" s="1125"/>
      <c r="K4" s="22" t="s">
        <v>232</v>
      </c>
      <c r="L4" s="1126" t="s">
        <v>233</v>
      </c>
      <c r="M4" s="1126"/>
      <c r="N4" s="1126"/>
      <c r="O4" s="1126"/>
      <c r="P4" s="1126"/>
      <c r="Q4" s="1127" t="s">
        <v>535</v>
      </c>
      <c r="R4" s="1127"/>
      <c r="S4" s="1127"/>
      <c r="T4" s="1127"/>
      <c r="U4" s="1127"/>
      <c r="V4" s="1127"/>
      <c r="W4" s="1127"/>
      <c r="X4" s="1127"/>
      <c r="Y4" s="1127"/>
      <c r="Z4" s="1127"/>
      <c r="AA4" s="1127"/>
      <c r="AB4" s="1127"/>
      <c r="AC4" s="1127"/>
      <c r="AD4" s="1127"/>
      <c r="AE4" s="1127"/>
      <c r="AF4" s="1127"/>
      <c r="AG4" s="1127"/>
      <c r="AH4" s="1127"/>
      <c r="AI4" s="1127"/>
      <c r="AJ4" s="1127"/>
      <c r="AK4" s="22" t="s">
        <v>176</v>
      </c>
      <c r="AL4" s="23"/>
      <c r="AM4" s="23"/>
      <c r="AN4" s="23"/>
      <c r="AO4" s="23"/>
      <c r="AP4" s="23"/>
      <c r="AQ4" s="23"/>
      <c r="AR4" s="23"/>
      <c r="AS4" s="23"/>
      <c r="AT4" s="23"/>
      <c r="AU4" s="23"/>
    </row>
    <row r="5" spans="2:47" s="24" customFormat="1" ht="9.9499999999999993" customHeight="1" x14ac:dyDescent="0.4">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3"/>
      <c r="AL5" s="23"/>
      <c r="AM5" s="23"/>
      <c r="AN5" s="23"/>
      <c r="AO5" s="23"/>
      <c r="AP5" s="23"/>
      <c r="AQ5" s="23"/>
      <c r="AR5" s="23"/>
      <c r="AS5" s="23"/>
      <c r="AT5" s="23"/>
      <c r="AU5" s="23"/>
    </row>
    <row r="6" spans="2:47" s="24" customFormat="1" ht="12" customHeight="1" x14ac:dyDescent="0.4">
      <c r="B6" s="19"/>
      <c r="C6" s="20"/>
      <c r="D6" s="20"/>
      <c r="E6" s="20"/>
      <c r="F6" s="20"/>
      <c r="G6" s="20"/>
      <c r="H6" s="20"/>
      <c r="I6" s="20"/>
      <c r="J6" s="20"/>
      <c r="K6" s="20"/>
      <c r="L6" s="20"/>
      <c r="M6" s="20"/>
      <c r="N6" s="26"/>
      <c r="O6" s="27"/>
      <c r="P6" s="27"/>
      <c r="Q6" s="28"/>
      <c r="R6" s="28"/>
      <c r="S6" s="28"/>
      <c r="T6" s="28"/>
      <c r="U6" s="28"/>
      <c r="V6" s="28"/>
      <c r="W6" s="28"/>
      <c r="X6" s="28"/>
      <c r="Y6" s="28"/>
      <c r="Z6" s="28"/>
      <c r="AA6" s="28"/>
      <c r="AB6" s="28"/>
      <c r="AC6" s="28"/>
      <c r="AD6" s="28"/>
      <c r="AE6" s="28"/>
      <c r="AF6" s="28"/>
      <c r="AG6" s="28"/>
      <c r="AH6" s="28"/>
      <c r="AI6" s="28"/>
      <c r="AJ6" s="28"/>
      <c r="AK6" s="29" t="s">
        <v>662</v>
      </c>
      <c r="AL6" s="23"/>
      <c r="AM6" s="23"/>
      <c r="AN6" s="23"/>
      <c r="AO6" s="23"/>
      <c r="AS6" s="255"/>
      <c r="AT6" s="255"/>
      <c r="AU6" s="255"/>
    </row>
    <row r="7" spans="2:47" s="24" customFormat="1" ht="15" customHeight="1" thickBot="1" x14ac:dyDescent="0.45">
      <c r="B7" s="30" t="s">
        <v>234</v>
      </c>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3"/>
      <c r="AL7" s="23"/>
      <c r="AM7" s="23"/>
      <c r="AN7" s="23"/>
      <c r="AO7" s="23"/>
      <c r="AS7" s="255"/>
      <c r="AT7" s="255"/>
      <c r="AU7" s="255"/>
    </row>
    <row r="8" spans="2:47" ht="18" customHeight="1" x14ac:dyDescent="0.4">
      <c r="B8" s="1128" t="s">
        <v>235</v>
      </c>
      <c r="C8" s="1129"/>
      <c r="D8" s="1129"/>
      <c r="E8" s="1130"/>
      <c r="F8" s="31" t="s">
        <v>236</v>
      </c>
      <c r="G8" s="32"/>
      <c r="H8" s="32"/>
      <c r="I8" s="32"/>
      <c r="J8" s="32"/>
      <c r="K8" s="32"/>
      <c r="L8" s="32"/>
      <c r="M8" s="32"/>
      <c r="N8" s="32"/>
      <c r="O8" s="31" t="s">
        <v>237</v>
      </c>
      <c r="P8" s="32"/>
      <c r="Q8" s="32"/>
      <c r="R8" s="32"/>
      <c r="S8" s="32"/>
      <c r="T8" s="32"/>
      <c r="U8" s="32"/>
      <c r="V8" s="32"/>
      <c r="W8" s="32"/>
      <c r="X8" s="32"/>
      <c r="Y8" s="32"/>
      <c r="Z8" s="32"/>
      <c r="AA8" s="32"/>
      <c r="AB8" s="32"/>
      <c r="AC8" s="32"/>
      <c r="AD8" s="32"/>
      <c r="AE8" s="32"/>
      <c r="AF8" s="32"/>
      <c r="AG8" s="32"/>
      <c r="AH8" s="32"/>
      <c r="AI8" s="32"/>
      <c r="AJ8" s="32"/>
      <c r="AK8" s="33"/>
      <c r="AS8" s="255"/>
      <c r="AT8" s="255"/>
      <c r="AU8" s="255"/>
    </row>
    <row r="9" spans="2:47" ht="18" customHeight="1" x14ac:dyDescent="0.4">
      <c r="B9" s="1131"/>
      <c r="C9" s="906"/>
      <c r="D9" s="906"/>
      <c r="E9" s="907"/>
      <c r="F9" s="35" t="s">
        <v>98</v>
      </c>
      <c r="G9" s="36" t="s">
        <v>238</v>
      </c>
      <c r="H9" s="37"/>
      <c r="I9" s="37"/>
      <c r="J9" s="37"/>
      <c r="K9" s="37"/>
      <c r="L9" s="37"/>
      <c r="M9" s="37"/>
      <c r="N9" s="37"/>
      <c r="O9" s="38"/>
      <c r="P9" s="39" t="s">
        <v>239</v>
      </c>
      <c r="Q9" s="39" t="s">
        <v>240</v>
      </c>
      <c r="R9" s="39" t="s">
        <v>241</v>
      </c>
      <c r="S9" s="39" t="s">
        <v>242</v>
      </c>
      <c r="T9" s="39" t="s">
        <v>243</v>
      </c>
      <c r="U9" s="39" t="s">
        <v>244</v>
      </c>
      <c r="V9" s="39" t="s">
        <v>245</v>
      </c>
      <c r="W9" s="39"/>
      <c r="X9" s="39"/>
      <c r="Y9" s="39"/>
      <c r="Z9" s="39"/>
      <c r="AA9" s="39"/>
      <c r="AB9" s="39"/>
      <c r="AC9" s="39"/>
      <c r="AD9" s="39"/>
      <c r="AE9" s="39"/>
      <c r="AF9" s="39"/>
      <c r="AG9" s="39"/>
      <c r="AH9" s="39"/>
      <c r="AI9" s="39"/>
      <c r="AJ9" s="39"/>
      <c r="AK9" s="40"/>
      <c r="AN9" s="34" t="s">
        <v>248</v>
      </c>
      <c r="AO9" s="34" t="str">
        <f>IF(AND($F$10="□",$F$12="□",$F$13="□"),"■","")</f>
        <v>■</v>
      </c>
      <c r="AS9" s="255"/>
      <c r="AT9" s="255"/>
      <c r="AU9" s="255"/>
    </row>
    <row r="10" spans="2:47" ht="18" customHeight="1" x14ac:dyDescent="0.4">
      <c r="B10" s="1131"/>
      <c r="C10" s="906"/>
      <c r="D10" s="906"/>
      <c r="E10" s="907"/>
      <c r="F10" s="41" t="s">
        <v>98</v>
      </c>
      <c r="G10" s="42" t="s">
        <v>249</v>
      </c>
      <c r="H10" s="43"/>
      <c r="I10" s="43"/>
      <c r="J10" s="43"/>
      <c r="K10" s="43"/>
      <c r="L10" s="43"/>
      <c r="M10" s="43"/>
      <c r="N10" s="43"/>
      <c r="O10" s="44"/>
      <c r="P10" s="45"/>
      <c r="Q10" s="45" t="s">
        <v>240</v>
      </c>
      <c r="R10" s="45" t="s">
        <v>241</v>
      </c>
      <c r="S10" s="45"/>
      <c r="T10" s="45"/>
      <c r="U10" s="45"/>
      <c r="V10" s="45"/>
      <c r="W10" s="45"/>
      <c r="X10" s="45"/>
      <c r="Y10" s="45"/>
      <c r="Z10" s="45"/>
      <c r="AA10" s="45"/>
      <c r="AB10" s="45"/>
      <c r="AC10" s="45"/>
      <c r="AD10" s="45"/>
      <c r="AE10" s="45"/>
      <c r="AF10" s="45"/>
      <c r="AG10" s="45"/>
      <c r="AH10" s="45"/>
      <c r="AI10" s="45"/>
      <c r="AJ10" s="45"/>
      <c r="AK10" s="46"/>
      <c r="AN10" s="34" t="s">
        <v>98</v>
      </c>
      <c r="AO10" s="34" t="str">
        <f>IF(AND($F$9="□",$F$13="□"),"■","")</f>
        <v>■</v>
      </c>
      <c r="AS10" s="255"/>
      <c r="AT10" s="255"/>
      <c r="AU10" s="255"/>
    </row>
    <row r="11" spans="2:47" ht="18" customHeight="1" x14ac:dyDescent="0.4">
      <c r="B11" s="1131"/>
      <c r="C11" s="906"/>
      <c r="D11" s="906"/>
      <c r="E11" s="907"/>
      <c r="F11" s="41" t="s">
        <v>98</v>
      </c>
      <c r="G11" s="42" t="s">
        <v>637</v>
      </c>
      <c r="H11" s="43"/>
      <c r="I11" s="43"/>
      <c r="J11" s="43"/>
      <c r="K11" s="43"/>
      <c r="L11" s="43"/>
      <c r="M11" s="43"/>
      <c r="N11" s="43"/>
      <c r="O11" s="44"/>
      <c r="P11" s="45"/>
      <c r="Q11" s="45" t="s">
        <v>240</v>
      </c>
      <c r="R11" s="45" t="s">
        <v>241</v>
      </c>
      <c r="S11" s="45"/>
      <c r="T11" s="45"/>
      <c r="U11" s="45"/>
      <c r="V11" s="45"/>
      <c r="W11" s="45"/>
      <c r="X11" s="45"/>
      <c r="Y11" s="45"/>
      <c r="Z11" s="45"/>
      <c r="AA11" s="45"/>
      <c r="AB11" s="45"/>
      <c r="AC11" s="45"/>
      <c r="AD11" s="45"/>
      <c r="AE11" s="45"/>
      <c r="AF11" s="45"/>
      <c r="AG11" s="45"/>
      <c r="AH11" s="45"/>
      <c r="AI11" s="45"/>
      <c r="AJ11" s="45"/>
      <c r="AK11" s="46"/>
      <c r="AN11" s="34" t="s">
        <v>98</v>
      </c>
      <c r="AO11" s="34" t="str">
        <f>IF(AND($F$9="□",$F$13="□"),"■","")</f>
        <v>■</v>
      </c>
      <c r="AS11" s="263"/>
      <c r="AT11" s="263"/>
      <c r="AU11" s="263"/>
    </row>
    <row r="12" spans="2:47" ht="18" customHeight="1" x14ac:dyDescent="0.4">
      <c r="B12" s="1131"/>
      <c r="C12" s="906"/>
      <c r="D12" s="906"/>
      <c r="E12" s="907"/>
      <c r="F12" s="41" t="s">
        <v>98</v>
      </c>
      <c r="G12" s="42" t="s">
        <v>251</v>
      </c>
      <c r="H12" s="43"/>
      <c r="I12" s="43"/>
      <c r="J12" s="43"/>
      <c r="K12" s="43"/>
      <c r="L12" s="43"/>
      <c r="M12" s="43"/>
      <c r="N12" s="43"/>
      <c r="O12" s="44"/>
      <c r="P12" s="45"/>
      <c r="Q12" s="45" t="s">
        <v>240</v>
      </c>
      <c r="R12" s="47"/>
      <c r="S12" s="47" t="s">
        <v>503</v>
      </c>
      <c r="T12" s="45"/>
      <c r="U12" s="45"/>
      <c r="V12" s="45"/>
      <c r="W12" s="45"/>
      <c r="X12" s="45"/>
      <c r="Y12" s="45"/>
      <c r="Z12" s="45"/>
      <c r="AA12" s="45"/>
      <c r="AB12" s="45"/>
      <c r="AC12" s="45"/>
      <c r="AD12" s="45"/>
      <c r="AE12" s="45"/>
      <c r="AF12" s="45"/>
      <c r="AG12" s="45"/>
      <c r="AH12" s="45"/>
      <c r="AI12" s="45"/>
      <c r="AJ12" s="45"/>
      <c r="AK12" s="46"/>
      <c r="AN12" s="34" t="s">
        <v>98</v>
      </c>
      <c r="AO12" s="34" t="str">
        <f>IF(AND($F$9="□",$F$13="□"),"■","")</f>
        <v>■</v>
      </c>
      <c r="AS12" s="255"/>
      <c r="AT12" s="255"/>
      <c r="AU12" s="255"/>
    </row>
    <row r="13" spans="2:47" ht="18" customHeight="1" thickBot="1" x14ac:dyDescent="0.45">
      <c r="B13" s="1132"/>
      <c r="C13" s="1133"/>
      <c r="D13" s="1133"/>
      <c r="E13" s="1134"/>
      <c r="F13" s="48" t="s">
        <v>98</v>
      </c>
      <c r="G13" s="49" t="s">
        <v>253</v>
      </c>
      <c r="H13" s="50"/>
      <c r="I13" s="50"/>
      <c r="J13" s="50"/>
      <c r="K13" s="50"/>
      <c r="L13" s="50"/>
      <c r="M13" s="50"/>
      <c r="N13" s="50"/>
      <c r="O13" s="51"/>
      <c r="P13" s="52"/>
      <c r="Q13" s="52" t="s">
        <v>240</v>
      </c>
      <c r="R13" s="52" t="s">
        <v>241</v>
      </c>
      <c r="S13" s="52"/>
      <c r="T13" s="52"/>
      <c r="U13" s="52"/>
      <c r="V13" s="52"/>
      <c r="W13" s="52"/>
      <c r="X13" s="52"/>
      <c r="Y13" s="52"/>
      <c r="Z13" s="52"/>
      <c r="AA13" s="52"/>
      <c r="AB13" s="52"/>
      <c r="AC13" s="52"/>
      <c r="AD13" s="52"/>
      <c r="AE13" s="52"/>
      <c r="AF13" s="52"/>
      <c r="AG13" s="52"/>
      <c r="AH13" s="52"/>
      <c r="AI13" s="52"/>
      <c r="AJ13" s="52"/>
      <c r="AK13" s="53"/>
      <c r="AN13" s="34" t="s">
        <v>98</v>
      </c>
      <c r="AO13" s="34" t="str">
        <f>IF(AND($F$9="□",$F$10="□",$F$12="□"),"■","")</f>
        <v>■</v>
      </c>
      <c r="AS13" s="255"/>
      <c r="AT13" s="255"/>
      <c r="AU13" s="255"/>
    </row>
    <row r="14" spans="2:47" ht="9.9499999999999993" customHeight="1" thickBot="1" x14ac:dyDescent="0.45">
      <c r="AS14" s="255"/>
      <c r="AT14" s="255"/>
      <c r="AU14" s="255"/>
    </row>
    <row r="15" spans="2:47" ht="18" customHeight="1" x14ac:dyDescent="0.4">
      <c r="B15" s="54" t="s">
        <v>239</v>
      </c>
      <c r="C15" s="1135" t="s">
        <v>254</v>
      </c>
      <c r="D15" s="1136"/>
      <c r="E15" s="1136"/>
      <c r="F15" s="1136"/>
      <c r="G15" s="1136"/>
      <c r="H15" s="1136"/>
      <c r="I15" s="1136"/>
      <c r="J15" s="1137"/>
      <c r="K15" s="1137"/>
      <c r="L15" s="1137"/>
      <c r="M15" s="1137"/>
      <c r="N15" s="1137"/>
      <c r="O15" s="1137"/>
      <c r="P15" s="1137"/>
      <c r="Q15" s="1137"/>
      <c r="R15" s="1137"/>
      <c r="S15" s="1137"/>
      <c r="T15" s="1137"/>
      <c r="U15" s="1137"/>
      <c r="V15" s="1137"/>
      <c r="W15" s="1137"/>
      <c r="X15" s="1137"/>
      <c r="Y15" s="1137"/>
      <c r="Z15" s="1137"/>
      <c r="AA15" s="1137"/>
      <c r="AB15" s="1137"/>
      <c r="AC15" s="1137"/>
      <c r="AD15" s="1137"/>
      <c r="AE15" s="1137"/>
      <c r="AF15" s="1137"/>
      <c r="AG15" s="1137"/>
      <c r="AH15" s="1137"/>
      <c r="AI15" s="1137"/>
      <c r="AJ15" s="1137"/>
      <c r="AK15" s="1138"/>
      <c r="AS15" s="255"/>
      <c r="AT15" s="255"/>
      <c r="AU15" s="255"/>
    </row>
    <row r="16" spans="2:47" ht="24" customHeight="1" thickBot="1" x14ac:dyDescent="0.45">
      <c r="B16" s="55"/>
      <c r="C16" s="56"/>
      <c r="D16" s="1141" t="s">
        <v>255</v>
      </c>
      <c r="E16" s="1142"/>
      <c r="F16" s="1142"/>
      <c r="G16" s="1142"/>
      <c r="H16" s="1142"/>
      <c r="I16" s="1143"/>
      <c r="J16" s="1144"/>
      <c r="K16" s="1145"/>
      <c r="L16" s="1145"/>
      <c r="M16" s="1145"/>
      <c r="N16" s="1145"/>
      <c r="O16" s="1145"/>
      <c r="P16" s="1145"/>
      <c r="Q16" s="1145"/>
      <c r="R16" s="1145"/>
      <c r="S16" s="1145"/>
      <c r="T16" s="1145"/>
      <c r="U16" s="1145"/>
      <c r="V16" s="1145"/>
      <c r="W16" s="1145"/>
      <c r="X16" s="1145"/>
      <c r="Y16" s="1145"/>
      <c r="Z16" s="1145"/>
      <c r="AA16" s="1145"/>
      <c r="AB16" s="1145"/>
      <c r="AC16" s="1145"/>
      <c r="AD16" s="1145"/>
      <c r="AE16" s="1145"/>
      <c r="AF16" s="1145"/>
      <c r="AG16" s="1145"/>
      <c r="AH16" s="1145"/>
      <c r="AI16" s="1145"/>
      <c r="AJ16" s="1145"/>
      <c r="AK16" s="1146"/>
      <c r="AS16" s="255"/>
      <c r="AT16" s="255"/>
      <c r="AU16" s="255"/>
    </row>
    <row r="17" spans="2:47" s="24" customFormat="1" ht="12" customHeight="1" thickBot="1" x14ac:dyDescent="0.45">
      <c r="B17" s="19"/>
      <c r="C17" s="20"/>
      <c r="D17" s="20"/>
      <c r="E17" s="20"/>
      <c r="F17" s="20"/>
      <c r="G17" s="20"/>
      <c r="H17" s="20"/>
      <c r="I17" s="20"/>
      <c r="J17" s="20"/>
      <c r="K17" s="20"/>
      <c r="L17" s="20"/>
      <c r="M17" s="20"/>
      <c r="N17" s="26"/>
      <c r="O17" s="27"/>
      <c r="P17" s="27"/>
      <c r="Q17" s="28"/>
      <c r="R17" s="28"/>
      <c r="S17" s="28"/>
      <c r="T17" s="28"/>
      <c r="U17" s="28"/>
      <c r="V17" s="28"/>
      <c r="W17" s="28"/>
      <c r="X17" s="28"/>
      <c r="Y17" s="28"/>
      <c r="Z17" s="28"/>
      <c r="AA17" s="28"/>
      <c r="AB17" s="28"/>
      <c r="AC17" s="28"/>
      <c r="AD17" s="28"/>
      <c r="AE17" s="28"/>
      <c r="AF17" s="28"/>
      <c r="AG17" s="28"/>
      <c r="AH17" s="28"/>
      <c r="AI17" s="28"/>
      <c r="AJ17" s="28"/>
      <c r="AK17" s="29"/>
      <c r="AL17" s="23"/>
      <c r="AM17" s="23"/>
      <c r="AN17" s="23"/>
      <c r="AO17" s="23"/>
      <c r="AS17" s="255"/>
      <c r="AT17" s="255"/>
      <c r="AU17" s="255"/>
    </row>
    <row r="18" spans="2:47" ht="18" customHeight="1" x14ac:dyDescent="0.4">
      <c r="B18" s="54" t="s">
        <v>240</v>
      </c>
      <c r="C18" s="1135" t="s">
        <v>256</v>
      </c>
      <c r="D18" s="1136"/>
      <c r="E18" s="1136"/>
      <c r="F18" s="1136"/>
      <c r="G18" s="1136"/>
      <c r="H18" s="1136"/>
      <c r="I18" s="1136"/>
      <c r="J18" s="1137"/>
      <c r="K18" s="1137"/>
      <c r="L18" s="1137"/>
      <c r="M18" s="1137"/>
      <c r="N18" s="1137"/>
      <c r="O18" s="1137"/>
      <c r="P18" s="1137"/>
      <c r="Q18" s="1137"/>
      <c r="R18" s="1137"/>
      <c r="S18" s="1137"/>
      <c r="T18" s="1137"/>
      <c r="U18" s="1137"/>
      <c r="V18" s="1137"/>
      <c r="W18" s="1137"/>
      <c r="X18" s="1137"/>
      <c r="Y18" s="1137"/>
      <c r="Z18" s="1137"/>
      <c r="AA18" s="1137"/>
      <c r="AB18" s="1137"/>
      <c r="AC18" s="1137"/>
      <c r="AD18" s="1137"/>
      <c r="AE18" s="1137"/>
      <c r="AF18" s="1137"/>
      <c r="AG18" s="1137"/>
      <c r="AH18" s="1137"/>
      <c r="AI18" s="1137"/>
      <c r="AJ18" s="1137"/>
      <c r="AK18" s="1138"/>
    </row>
    <row r="19" spans="2:47" ht="24" customHeight="1" thickBot="1" x14ac:dyDescent="0.45">
      <c r="B19" s="55"/>
      <c r="C19" s="56"/>
      <c r="D19" s="1141" t="s">
        <v>257</v>
      </c>
      <c r="E19" s="1142"/>
      <c r="F19" s="1142"/>
      <c r="G19" s="1142"/>
      <c r="H19" s="1142"/>
      <c r="I19" s="1143"/>
      <c r="J19" s="1147"/>
      <c r="K19" s="1148"/>
      <c r="L19" s="1148"/>
      <c r="M19" s="1148"/>
      <c r="N19" s="1148"/>
      <c r="O19" s="1148"/>
      <c r="P19" s="1148"/>
      <c r="Q19" s="1148"/>
      <c r="R19" s="1148"/>
      <c r="S19" s="1148"/>
      <c r="T19" s="1148"/>
      <c r="U19" s="1148"/>
      <c r="V19" s="1148"/>
      <c r="W19" s="1149"/>
      <c r="X19" s="1150" t="s">
        <v>258</v>
      </c>
      <c r="Y19" s="1151"/>
      <c r="Z19" s="1151"/>
      <c r="AA19" s="1151"/>
      <c r="AB19" s="1152"/>
      <c r="AC19" s="1153"/>
      <c r="AD19" s="1154"/>
      <c r="AE19" s="1154"/>
      <c r="AF19" s="1154"/>
      <c r="AG19" s="1154"/>
      <c r="AH19" s="1154"/>
      <c r="AI19" s="1154"/>
      <c r="AJ19" s="1154"/>
      <c r="AK19" s="1155"/>
    </row>
    <row r="20" spans="2:47" ht="12" customHeight="1" x14ac:dyDescent="0.4">
      <c r="B20" s="57" t="s">
        <v>260</v>
      </c>
      <c r="C20" s="1139" t="s">
        <v>649</v>
      </c>
      <c r="D20" s="1139"/>
      <c r="E20" s="1139"/>
      <c r="F20" s="1139"/>
      <c r="G20" s="1139"/>
      <c r="H20" s="1139"/>
      <c r="I20" s="1139"/>
      <c r="J20" s="1139"/>
      <c r="K20" s="1139"/>
      <c r="L20" s="1139"/>
      <c r="M20" s="1139"/>
      <c r="N20" s="1139"/>
      <c r="O20" s="1139"/>
      <c r="P20" s="1139"/>
      <c r="Q20" s="1139"/>
      <c r="R20" s="1139"/>
      <c r="S20" s="1139"/>
      <c r="T20" s="1139"/>
      <c r="U20" s="1139"/>
      <c r="V20" s="1139"/>
      <c r="W20" s="1139"/>
      <c r="X20" s="1139"/>
      <c r="Y20" s="1139"/>
      <c r="Z20" s="1139"/>
      <c r="AA20" s="1139"/>
      <c r="AB20" s="1139"/>
      <c r="AC20" s="1139"/>
      <c r="AD20" s="1139"/>
      <c r="AE20" s="1139"/>
      <c r="AF20" s="1139"/>
      <c r="AG20" s="1139"/>
      <c r="AH20" s="1139"/>
      <c r="AI20" s="1139"/>
      <c r="AJ20" s="1139"/>
      <c r="AK20" s="1139"/>
    </row>
    <row r="21" spans="2:47" ht="12" customHeight="1" x14ac:dyDescent="0.4">
      <c r="B21" s="57" t="s">
        <v>261</v>
      </c>
      <c r="C21" s="1139" t="s">
        <v>529</v>
      </c>
      <c r="D21" s="1139"/>
      <c r="E21" s="1139"/>
      <c r="F21" s="1139"/>
      <c r="G21" s="1139"/>
      <c r="H21" s="1139"/>
      <c r="I21" s="1139"/>
      <c r="J21" s="1139"/>
      <c r="K21" s="1139"/>
      <c r="L21" s="1139"/>
      <c r="M21" s="1139"/>
      <c r="N21" s="1139"/>
      <c r="O21" s="1139"/>
      <c r="P21" s="1139"/>
      <c r="Q21" s="1139"/>
      <c r="R21" s="1139"/>
      <c r="S21" s="1139"/>
      <c r="T21" s="1139"/>
      <c r="U21" s="1139"/>
      <c r="V21" s="1139"/>
      <c r="W21" s="1139"/>
      <c r="X21" s="1139"/>
      <c r="Y21" s="1139"/>
      <c r="Z21" s="1139"/>
      <c r="AA21" s="1139"/>
      <c r="AB21" s="1139"/>
      <c r="AC21" s="1139"/>
      <c r="AD21" s="1139"/>
      <c r="AE21" s="1139"/>
      <c r="AF21" s="1139"/>
      <c r="AG21" s="1139"/>
      <c r="AH21" s="1139"/>
      <c r="AI21" s="1139"/>
      <c r="AJ21" s="1139"/>
      <c r="AK21" s="1139"/>
    </row>
    <row r="22" spans="2:47" ht="12" customHeight="1" x14ac:dyDescent="0.4">
      <c r="B22" s="57" t="s">
        <v>263</v>
      </c>
      <c r="C22" s="1139" t="s">
        <v>264</v>
      </c>
      <c r="D22" s="1139"/>
      <c r="E22" s="1139"/>
      <c r="F22" s="1139"/>
      <c r="G22" s="1139"/>
      <c r="H22" s="1139"/>
      <c r="I22" s="1139"/>
      <c r="J22" s="1139"/>
      <c r="K22" s="1139"/>
      <c r="L22" s="1139"/>
      <c r="M22" s="1139"/>
      <c r="N22" s="1139"/>
      <c r="O22" s="1139"/>
      <c r="P22" s="1139"/>
      <c r="Q22" s="1139"/>
      <c r="R22" s="1139"/>
      <c r="S22" s="1139"/>
      <c r="T22" s="1139"/>
      <c r="U22" s="1139"/>
      <c r="V22" s="1139"/>
      <c r="W22" s="1139"/>
      <c r="X22" s="1139"/>
      <c r="Y22" s="1139"/>
      <c r="Z22" s="1139"/>
      <c r="AA22" s="1139"/>
      <c r="AB22" s="1139"/>
      <c r="AC22" s="1139"/>
      <c r="AD22" s="1139"/>
      <c r="AE22" s="1139"/>
      <c r="AF22" s="1139"/>
      <c r="AG22" s="1139"/>
      <c r="AH22" s="1139"/>
      <c r="AI22" s="1139"/>
      <c r="AJ22" s="1139"/>
      <c r="AK22" s="1139"/>
    </row>
    <row r="23" spans="2:47" ht="4.5" customHeight="1" x14ac:dyDescent="0.4"/>
    <row r="24" spans="2:47" ht="18" customHeight="1" thickBot="1" x14ac:dyDescent="0.45">
      <c r="B24" s="58" t="s">
        <v>475</v>
      </c>
    </row>
    <row r="25" spans="2:47" s="66" customFormat="1" ht="18" customHeight="1" x14ac:dyDescent="0.4">
      <c r="B25" s="59" t="s">
        <v>241</v>
      </c>
      <c r="C25" s="60">
        <v>1</v>
      </c>
      <c r="D25" s="61" t="s">
        <v>536</v>
      </c>
      <c r="E25" s="62"/>
      <c r="F25" s="62"/>
      <c r="G25" s="62"/>
      <c r="H25" s="62"/>
      <c r="I25" s="62"/>
      <c r="J25" s="62"/>
      <c r="K25" s="63"/>
      <c r="L25" s="63"/>
      <c r="M25" s="63"/>
      <c r="N25" s="63"/>
      <c r="O25" s="63"/>
      <c r="P25" s="63"/>
      <c r="Q25" s="63"/>
      <c r="R25" s="63"/>
      <c r="S25" s="63"/>
      <c r="T25" s="63"/>
      <c r="U25" s="64"/>
      <c r="V25" s="64"/>
      <c r="W25" s="64"/>
      <c r="X25" s="64"/>
      <c r="Y25" s="64"/>
      <c r="Z25" s="64"/>
      <c r="AA25" s="64"/>
      <c r="AB25" s="64"/>
      <c r="AC25" s="64"/>
      <c r="AD25" s="64"/>
      <c r="AE25" s="64"/>
      <c r="AF25" s="64"/>
      <c r="AG25" s="64"/>
      <c r="AH25" s="64"/>
      <c r="AI25" s="64"/>
      <c r="AJ25" s="64"/>
      <c r="AK25" s="65"/>
    </row>
    <row r="26" spans="2:47" s="66" customFormat="1" ht="18" customHeight="1" x14ac:dyDescent="0.4">
      <c r="B26" s="67"/>
      <c r="C26" s="68"/>
      <c r="D26" s="1072" t="s">
        <v>267</v>
      </c>
      <c r="E26" s="1073" t="s">
        <v>268</v>
      </c>
      <c r="F26" s="1074"/>
      <c r="G26" s="1088"/>
      <c r="H26" s="1073" t="s">
        <v>269</v>
      </c>
      <c r="I26" s="1074"/>
      <c r="J26" s="1074"/>
      <c r="K26" s="1074"/>
      <c r="L26" s="1074"/>
      <c r="M26" s="1088"/>
      <c r="N26" s="999" t="s">
        <v>270</v>
      </c>
      <c r="O26" s="1000"/>
      <c r="P26" s="1000"/>
      <c r="Q26" s="1000"/>
      <c r="R26" s="1000"/>
      <c r="S26" s="1001"/>
      <c r="T26" s="999" t="s">
        <v>271</v>
      </c>
      <c r="U26" s="1000"/>
      <c r="V26" s="1000"/>
      <c r="W26" s="1000"/>
      <c r="X26" s="1000"/>
      <c r="Y26" s="1000"/>
      <c r="Z26" s="1000"/>
      <c r="AA26" s="1000"/>
      <c r="AB26" s="1001"/>
      <c r="AC26" s="999" t="s">
        <v>272</v>
      </c>
      <c r="AD26" s="1000"/>
      <c r="AE26" s="1000"/>
      <c r="AF26" s="1000"/>
      <c r="AG26" s="1000"/>
      <c r="AH26" s="1000"/>
      <c r="AI26" s="1000"/>
      <c r="AJ26" s="1000"/>
      <c r="AK26" s="1123"/>
    </row>
    <row r="27" spans="2:47" s="66" customFormat="1" ht="18" customHeight="1" x14ac:dyDescent="0.4">
      <c r="B27" s="67"/>
      <c r="C27" s="68"/>
      <c r="D27" s="995"/>
      <c r="E27" s="996"/>
      <c r="F27" s="997"/>
      <c r="G27" s="998"/>
      <c r="H27" s="996"/>
      <c r="I27" s="997"/>
      <c r="J27" s="997"/>
      <c r="K27" s="997"/>
      <c r="L27" s="997"/>
      <c r="M27" s="998"/>
      <c r="N27" s="999" t="s">
        <v>273</v>
      </c>
      <c r="O27" s="1000"/>
      <c r="P27" s="1001"/>
      <c r="Q27" s="999" t="s">
        <v>274</v>
      </c>
      <c r="R27" s="1000"/>
      <c r="S27" s="1001"/>
      <c r="T27" s="999" t="s">
        <v>275</v>
      </c>
      <c r="U27" s="1000"/>
      <c r="V27" s="1000"/>
      <c r="W27" s="1000"/>
      <c r="X27" s="1001"/>
      <c r="Y27" s="999" t="s">
        <v>276</v>
      </c>
      <c r="Z27" s="1000"/>
      <c r="AA27" s="1000"/>
      <c r="AB27" s="1001"/>
      <c r="AC27" s="999" t="s">
        <v>275</v>
      </c>
      <c r="AD27" s="1000"/>
      <c r="AE27" s="1000"/>
      <c r="AF27" s="1000"/>
      <c r="AG27" s="1001"/>
      <c r="AH27" s="999" t="s">
        <v>276</v>
      </c>
      <c r="AI27" s="1000"/>
      <c r="AJ27" s="1000"/>
      <c r="AK27" s="1123"/>
    </row>
    <row r="28" spans="2:47" s="66" customFormat="1" ht="18" customHeight="1" x14ac:dyDescent="0.4">
      <c r="B28" s="67"/>
      <c r="C28" s="68"/>
      <c r="D28" s="242">
        <v>1</v>
      </c>
      <c r="E28" s="972"/>
      <c r="F28" s="973"/>
      <c r="G28" s="974"/>
      <c r="H28" s="951" t="s">
        <v>537</v>
      </c>
      <c r="I28" s="952"/>
      <c r="J28" s="952"/>
      <c r="K28" s="952"/>
      <c r="L28" s="952"/>
      <c r="M28" s="953"/>
      <c r="N28" s="972"/>
      <c r="O28" s="973"/>
      <c r="P28" s="974"/>
      <c r="Q28" s="972"/>
      <c r="R28" s="973"/>
      <c r="S28" s="974"/>
      <c r="T28" s="972"/>
      <c r="U28" s="973"/>
      <c r="V28" s="973"/>
      <c r="W28" s="973"/>
      <c r="X28" s="974"/>
      <c r="Y28" s="972"/>
      <c r="Z28" s="973"/>
      <c r="AA28" s="973"/>
      <c r="AB28" s="974"/>
      <c r="AC28" s="972"/>
      <c r="AD28" s="973"/>
      <c r="AE28" s="973"/>
      <c r="AF28" s="973"/>
      <c r="AG28" s="974"/>
      <c r="AH28" s="1058"/>
      <c r="AI28" s="1059"/>
      <c r="AJ28" s="1059"/>
      <c r="AK28" s="1124"/>
    </row>
    <row r="29" spans="2:47" s="66" customFormat="1" ht="18" customHeight="1" x14ac:dyDescent="0.4">
      <c r="B29" s="69"/>
      <c r="C29" s="70">
        <v>2</v>
      </c>
      <c r="D29" s="71" t="s">
        <v>538</v>
      </c>
      <c r="E29" s="138"/>
      <c r="F29" s="109"/>
      <c r="G29" s="109"/>
      <c r="H29" s="109"/>
      <c r="I29" s="109"/>
      <c r="J29" s="109"/>
      <c r="K29" s="139"/>
      <c r="L29" s="139"/>
      <c r="M29" s="139"/>
      <c r="N29" s="139"/>
      <c r="O29" s="139"/>
      <c r="P29" s="139"/>
      <c r="Q29" s="139"/>
      <c r="R29" s="139"/>
      <c r="S29" s="139"/>
      <c r="T29" s="75"/>
      <c r="U29" s="139"/>
      <c r="V29" s="139"/>
      <c r="W29" s="139"/>
      <c r="X29" s="139"/>
      <c r="Y29" s="139"/>
      <c r="Z29" s="139"/>
      <c r="AA29" s="139"/>
      <c r="AB29" s="74"/>
      <c r="AC29" s="74"/>
      <c r="AD29" s="74"/>
      <c r="AE29" s="74"/>
      <c r="AF29" s="74"/>
      <c r="AG29" s="74"/>
      <c r="AH29" s="74"/>
      <c r="AI29" s="75"/>
      <c r="AJ29" s="75"/>
      <c r="AK29" s="76"/>
    </row>
    <row r="30" spans="2:47" s="66" customFormat="1" ht="18" customHeight="1" x14ac:dyDescent="0.4">
      <c r="B30" s="67"/>
      <c r="C30" s="140"/>
      <c r="D30" s="994" t="s">
        <v>267</v>
      </c>
      <c r="E30" s="999" t="s">
        <v>282</v>
      </c>
      <c r="F30" s="1000"/>
      <c r="G30" s="1001"/>
      <c r="H30" s="1073" t="s">
        <v>679</v>
      </c>
      <c r="I30" s="1074"/>
      <c r="J30" s="1074"/>
      <c r="K30" s="1074"/>
      <c r="L30" s="1074"/>
      <c r="M30" s="1074"/>
      <c r="N30" s="1074"/>
      <c r="O30" s="1074"/>
      <c r="P30" s="1074"/>
      <c r="Q30" s="1074"/>
      <c r="R30" s="1074"/>
      <c r="S30" s="1074"/>
      <c r="T30" s="1074"/>
      <c r="U30" s="1074"/>
      <c r="V30" s="1088"/>
      <c r="W30" s="999" t="s">
        <v>284</v>
      </c>
      <c r="X30" s="1000"/>
      <c r="Y30" s="1000"/>
      <c r="Z30" s="1000"/>
      <c r="AA30" s="1000"/>
      <c r="AB30" s="1000"/>
      <c r="AC30" s="1000"/>
      <c r="AD30" s="1000"/>
      <c r="AE30" s="1000"/>
      <c r="AF30" s="1000"/>
      <c r="AG30" s="1000"/>
      <c r="AH30" s="1000"/>
      <c r="AI30" s="1000"/>
      <c r="AJ30" s="1000"/>
      <c r="AK30" s="1123"/>
    </row>
    <row r="31" spans="2:47" s="66" customFormat="1" ht="18" customHeight="1" x14ac:dyDescent="0.4">
      <c r="B31" s="67"/>
      <c r="C31" s="140"/>
      <c r="D31" s="995"/>
      <c r="E31" s="999"/>
      <c r="F31" s="1000"/>
      <c r="G31" s="1001"/>
      <c r="H31" s="996"/>
      <c r="I31" s="997"/>
      <c r="J31" s="997"/>
      <c r="K31" s="997"/>
      <c r="L31" s="997"/>
      <c r="M31" s="997"/>
      <c r="N31" s="997"/>
      <c r="O31" s="997"/>
      <c r="P31" s="997"/>
      <c r="Q31" s="997"/>
      <c r="R31" s="997"/>
      <c r="S31" s="997"/>
      <c r="T31" s="997"/>
      <c r="U31" s="997"/>
      <c r="V31" s="998"/>
      <c r="W31" s="999" t="s">
        <v>285</v>
      </c>
      <c r="X31" s="1000"/>
      <c r="Y31" s="1000"/>
      <c r="Z31" s="1000"/>
      <c r="AA31" s="1000"/>
      <c r="AB31" s="1000"/>
      <c r="AC31" s="1000"/>
      <c r="AD31" s="999" t="s">
        <v>286</v>
      </c>
      <c r="AE31" s="1000"/>
      <c r="AF31" s="1000"/>
      <c r="AG31" s="1000"/>
      <c r="AH31" s="1000"/>
      <c r="AI31" s="1000"/>
      <c r="AJ31" s="1000"/>
      <c r="AK31" s="1123"/>
    </row>
    <row r="32" spans="2:47" s="66" customFormat="1" ht="18" customHeight="1" x14ac:dyDescent="0.4">
      <c r="B32" s="67"/>
      <c r="C32" s="68"/>
      <c r="D32" s="242">
        <v>1</v>
      </c>
      <c r="E32" s="972"/>
      <c r="F32" s="973"/>
      <c r="G32" s="974"/>
      <c r="H32" s="972"/>
      <c r="I32" s="973"/>
      <c r="J32" s="973"/>
      <c r="K32" s="973"/>
      <c r="L32" s="973"/>
      <c r="M32" s="973"/>
      <c r="N32" s="973"/>
      <c r="O32" s="973"/>
      <c r="P32" s="973"/>
      <c r="Q32" s="973"/>
      <c r="R32" s="973"/>
      <c r="S32" s="973"/>
      <c r="T32" s="973"/>
      <c r="U32" s="973"/>
      <c r="V32" s="974"/>
      <c r="W32" s="972"/>
      <c r="X32" s="973"/>
      <c r="Y32" s="973"/>
      <c r="Z32" s="973"/>
      <c r="AA32" s="973"/>
      <c r="AB32" s="973"/>
      <c r="AC32" s="973"/>
      <c r="AD32" s="1163" t="s">
        <v>288</v>
      </c>
      <c r="AE32" s="1164"/>
      <c r="AF32" s="1164"/>
      <c r="AG32" s="1164"/>
      <c r="AH32" s="1164"/>
      <c r="AI32" s="1164"/>
      <c r="AJ32" s="1164"/>
      <c r="AK32" s="1165"/>
    </row>
    <row r="33" spans="1:41" s="66" customFormat="1" ht="18" customHeight="1" x14ac:dyDescent="0.4">
      <c r="B33" s="67"/>
      <c r="C33" s="68"/>
      <c r="D33" s="242">
        <v>2</v>
      </c>
      <c r="E33" s="972"/>
      <c r="F33" s="973"/>
      <c r="G33" s="974"/>
      <c r="H33" s="972"/>
      <c r="I33" s="973"/>
      <c r="J33" s="973"/>
      <c r="K33" s="973"/>
      <c r="L33" s="973"/>
      <c r="M33" s="973"/>
      <c r="N33" s="973"/>
      <c r="O33" s="973"/>
      <c r="P33" s="973"/>
      <c r="Q33" s="973"/>
      <c r="R33" s="973"/>
      <c r="S33" s="973"/>
      <c r="T33" s="973"/>
      <c r="U33" s="973"/>
      <c r="V33" s="974"/>
      <c r="W33" s="972"/>
      <c r="X33" s="973"/>
      <c r="Y33" s="973"/>
      <c r="Z33" s="973"/>
      <c r="AA33" s="973"/>
      <c r="AB33" s="973"/>
      <c r="AC33" s="973"/>
      <c r="AD33" s="1163" t="s">
        <v>288</v>
      </c>
      <c r="AE33" s="1164"/>
      <c r="AF33" s="1164"/>
      <c r="AG33" s="1164"/>
      <c r="AH33" s="1164"/>
      <c r="AI33" s="1164"/>
      <c r="AJ33" s="1164"/>
      <c r="AK33" s="1165"/>
    </row>
    <row r="34" spans="1:41" s="66" customFormat="1" ht="18" customHeight="1" x14ac:dyDescent="0.4">
      <c r="B34" s="67"/>
      <c r="C34" s="68"/>
      <c r="D34" s="242">
        <v>3</v>
      </c>
      <c r="E34" s="972"/>
      <c r="F34" s="973"/>
      <c r="G34" s="974"/>
      <c r="H34" s="972"/>
      <c r="I34" s="973"/>
      <c r="J34" s="973"/>
      <c r="K34" s="973"/>
      <c r="L34" s="973"/>
      <c r="M34" s="973"/>
      <c r="N34" s="973"/>
      <c r="O34" s="973"/>
      <c r="P34" s="973"/>
      <c r="Q34" s="973"/>
      <c r="R34" s="973"/>
      <c r="S34" s="973"/>
      <c r="T34" s="973"/>
      <c r="U34" s="973"/>
      <c r="V34" s="974"/>
      <c r="W34" s="972"/>
      <c r="X34" s="973"/>
      <c r="Y34" s="973"/>
      <c r="Z34" s="973"/>
      <c r="AA34" s="973"/>
      <c r="AB34" s="973"/>
      <c r="AC34" s="973"/>
      <c r="AD34" s="1163" t="s">
        <v>288</v>
      </c>
      <c r="AE34" s="1164"/>
      <c r="AF34" s="1164"/>
      <c r="AG34" s="1164"/>
      <c r="AH34" s="1164"/>
      <c r="AI34" s="1164"/>
      <c r="AJ34" s="1164"/>
      <c r="AK34" s="1165"/>
    </row>
    <row r="35" spans="1:41" s="66" customFormat="1" ht="18" customHeight="1" x14ac:dyDescent="0.4">
      <c r="B35" s="67"/>
      <c r="C35" s="68"/>
      <c r="D35" s="242">
        <v>4</v>
      </c>
      <c r="E35" s="972"/>
      <c r="F35" s="973"/>
      <c r="G35" s="974"/>
      <c r="H35" s="972"/>
      <c r="I35" s="973"/>
      <c r="J35" s="973"/>
      <c r="K35" s="973"/>
      <c r="L35" s="973"/>
      <c r="M35" s="973"/>
      <c r="N35" s="973"/>
      <c r="O35" s="973"/>
      <c r="P35" s="973"/>
      <c r="Q35" s="973"/>
      <c r="R35" s="973"/>
      <c r="S35" s="973"/>
      <c r="T35" s="973"/>
      <c r="U35" s="973"/>
      <c r="V35" s="974"/>
      <c r="W35" s="972"/>
      <c r="X35" s="973"/>
      <c r="Y35" s="973"/>
      <c r="Z35" s="973"/>
      <c r="AA35" s="973"/>
      <c r="AB35" s="973"/>
      <c r="AC35" s="973"/>
      <c r="AD35" s="1163" t="s">
        <v>288</v>
      </c>
      <c r="AE35" s="1164"/>
      <c r="AF35" s="1164"/>
      <c r="AG35" s="1164"/>
      <c r="AH35" s="1164"/>
      <c r="AI35" s="1164"/>
      <c r="AJ35" s="1164"/>
      <c r="AK35" s="1165"/>
    </row>
    <row r="36" spans="1:41" s="66" customFormat="1" ht="18" customHeight="1" x14ac:dyDescent="0.4">
      <c r="B36" s="67"/>
      <c r="C36" s="68"/>
      <c r="D36" s="242">
        <v>5</v>
      </c>
      <c r="E36" s="972"/>
      <c r="F36" s="973"/>
      <c r="G36" s="974"/>
      <c r="H36" s="972"/>
      <c r="I36" s="973"/>
      <c r="J36" s="973"/>
      <c r="K36" s="973"/>
      <c r="L36" s="973"/>
      <c r="M36" s="973"/>
      <c r="N36" s="973"/>
      <c r="O36" s="973"/>
      <c r="P36" s="973"/>
      <c r="Q36" s="973"/>
      <c r="R36" s="973"/>
      <c r="S36" s="973"/>
      <c r="T36" s="973"/>
      <c r="U36" s="973"/>
      <c r="V36" s="974"/>
      <c r="W36" s="972"/>
      <c r="X36" s="973"/>
      <c r="Y36" s="973"/>
      <c r="Z36" s="973"/>
      <c r="AA36" s="973"/>
      <c r="AB36" s="973"/>
      <c r="AC36" s="973"/>
      <c r="AD36" s="1163" t="s">
        <v>288</v>
      </c>
      <c r="AE36" s="1164"/>
      <c r="AF36" s="1164"/>
      <c r="AG36" s="1164"/>
      <c r="AH36" s="1164"/>
      <c r="AI36" s="1164"/>
      <c r="AJ36" s="1164"/>
      <c r="AK36" s="1165"/>
    </row>
    <row r="37" spans="1:41" s="66" customFormat="1" ht="18" customHeight="1" x14ac:dyDescent="0.4">
      <c r="B37" s="67"/>
      <c r="C37" s="68"/>
      <c r="D37" s="242">
        <v>6</v>
      </c>
      <c r="E37" s="972"/>
      <c r="F37" s="973"/>
      <c r="G37" s="974"/>
      <c r="H37" s="972"/>
      <c r="I37" s="973"/>
      <c r="J37" s="973"/>
      <c r="K37" s="973"/>
      <c r="L37" s="973"/>
      <c r="M37" s="973"/>
      <c r="N37" s="973"/>
      <c r="O37" s="973"/>
      <c r="P37" s="973"/>
      <c r="Q37" s="973"/>
      <c r="R37" s="973"/>
      <c r="S37" s="973"/>
      <c r="T37" s="973"/>
      <c r="U37" s="973"/>
      <c r="V37" s="974"/>
      <c r="W37" s="972"/>
      <c r="X37" s="973"/>
      <c r="Y37" s="973"/>
      <c r="Z37" s="973"/>
      <c r="AA37" s="973"/>
      <c r="AB37" s="973"/>
      <c r="AC37" s="973"/>
      <c r="AD37" s="1163" t="s">
        <v>288</v>
      </c>
      <c r="AE37" s="1164"/>
      <c r="AF37" s="1164"/>
      <c r="AG37" s="1164"/>
      <c r="AH37" s="1164"/>
      <c r="AI37" s="1164"/>
      <c r="AJ37" s="1164"/>
      <c r="AK37" s="1165"/>
    </row>
    <row r="38" spans="1:41" s="66" customFormat="1" ht="18" customHeight="1" x14ac:dyDescent="0.4">
      <c r="B38" s="67"/>
      <c r="C38" s="68"/>
      <c r="D38" s="242">
        <v>7</v>
      </c>
      <c r="E38" s="972"/>
      <c r="F38" s="973"/>
      <c r="G38" s="974"/>
      <c r="H38" s="972"/>
      <c r="I38" s="973"/>
      <c r="J38" s="973"/>
      <c r="K38" s="973"/>
      <c r="L38" s="973"/>
      <c r="M38" s="973"/>
      <c r="N38" s="973"/>
      <c r="O38" s="973"/>
      <c r="P38" s="973"/>
      <c r="Q38" s="973"/>
      <c r="R38" s="973"/>
      <c r="S38" s="973"/>
      <c r="T38" s="973"/>
      <c r="U38" s="973"/>
      <c r="V38" s="974"/>
      <c r="W38" s="972"/>
      <c r="X38" s="973"/>
      <c r="Y38" s="973"/>
      <c r="Z38" s="973"/>
      <c r="AA38" s="973"/>
      <c r="AB38" s="973"/>
      <c r="AC38" s="973"/>
      <c r="AD38" s="1163" t="s">
        <v>288</v>
      </c>
      <c r="AE38" s="1164"/>
      <c r="AF38" s="1164"/>
      <c r="AG38" s="1164"/>
      <c r="AH38" s="1164"/>
      <c r="AI38" s="1164"/>
      <c r="AJ38" s="1164"/>
      <c r="AK38" s="1165"/>
    </row>
    <row r="39" spans="1:41" s="66" customFormat="1" ht="18" customHeight="1" x14ac:dyDescent="0.4">
      <c r="B39" s="67"/>
      <c r="C39" s="68"/>
      <c r="D39" s="242">
        <v>8</v>
      </c>
      <c r="E39" s="972"/>
      <c r="F39" s="973"/>
      <c r="G39" s="974"/>
      <c r="H39" s="972"/>
      <c r="I39" s="973"/>
      <c r="J39" s="973"/>
      <c r="K39" s="973"/>
      <c r="L39" s="973"/>
      <c r="M39" s="973"/>
      <c r="N39" s="973"/>
      <c r="O39" s="973"/>
      <c r="P39" s="973"/>
      <c r="Q39" s="973"/>
      <c r="R39" s="973"/>
      <c r="S39" s="973"/>
      <c r="T39" s="973"/>
      <c r="U39" s="973"/>
      <c r="V39" s="974"/>
      <c r="W39" s="972"/>
      <c r="X39" s="973"/>
      <c r="Y39" s="973"/>
      <c r="Z39" s="973"/>
      <c r="AA39" s="973"/>
      <c r="AB39" s="973"/>
      <c r="AC39" s="973"/>
      <c r="AD39" s="1163" t="s">
        <v>288</v>
      </c>
      <c r="AE39" s="1164"/>
      <c r="AF39" s="1164"/>
      <c r="AG39" s="1164"/>
      <c r="AH39" s="1164"/>
      <c r="AI39" s="1164"/>
      <c r="AJ39" s="1164"/>
      <c r="AK39" s="1165"/>
    </row>
    <row r="40" spans="1:41" s="66" customFormat="1" ht="18" customHeight="1" x14ac:dyDescent="0.4">
      <c r="B40" s="67"/>
      <c r="C40" s="68"/>
      <c r="D40" s="242">
        <v>9</v>
      </c>
      <c r="E40" s="972"/>
      <c r="F40" s="973"/>
      <c r="G40" s="974"/>
      <c r="H40" s="972"/>
      <c r="I40" s="973"/>
      <c r="J40" s="973"/>
      <c r="K40" s="973"/>
      <c r="L40" s="973"/>
      <c r="M40" s="973"/>
      <c r="N40" s="973"/>
      <c r="O40" s="973"/>
      <c r="P40" s="973"/>
      <c r="Q40" s="973"/>
      <c r="R40" s="973"/>
      <c r="S40" s="973"/>
      <c r="T40" s="973"/>
      <c r="U40" s="973"/>
      <c r="V40" s="974"/>
      <c r="W40" s="972"/>
      <c r="X40" s="973"/>
      <c r="Y40" s="973"/>
      <c r="Z40" s="973"/>
      <c r="AA40" s="973"/>
      <c r="AB40" s="973"/>
      <c r="AC40" s="973"/>
      <c r="AD40" s="1163" t="s">
        <v>288</v>
      </c>
      <c r="AE40" s="1164"/>
      <c r="AF40" s="1164"/>
      <c r="AG40" s="1164"/>
      <c r="AH40" s="1164"/>
      <c r="AI40" s="1164"/>
      <c r="AJ40" s="1164"/>
      <c r="AK40" s="1165"/>
    </row>
    <row r="41" spans="1:41" s="66" customFormat="1" ht="18" customHeight="1" x14ac:dyDescent="0.4">
      <c r="B41" s="69"/>
      <c r="C41" s="432"/>
      <c r="D41" s="427">
        <v>10</v>
      </c>
      <c r="E41" s="972"/>
      <c r="F41" s="973"/>
      <c r="G41" s="974"/>
      <c r="H41" s="972"/>
      <c r="I41" s="973"/>
      <c r="J41" s="973"/>
      <c r="K41" s="973"/>
      <c r="L41" s="973"/>
      <c r="M41" s="973"/>
      <c r="N41" s="973"/>
      <c r="O41" s="973"/>
      <c r="P41" s="973"/>
      <c r="Q41" s="973"/>
      <c r="R41" s="973"/>
      <c r="S41" s="973"/>
      <c r="T41" s="973"/>
      <c r="U41" s="973"/>
      <c r="V41" s="974"/>
      <c r="W41" s="972"/>
      <c r="X41" s="973"/>
      <c r="Y41" s="973"/>
      <c r="Z41" s="973"/>
      <c r="AA41" s="973"/>
      <c r="AB41" s="973"/>
      <c r="AC41" s="974"/>
      <c r="AD41" s="1163" t="s">
        <v>288</v>
      </c>
      <c r="AE41" s="1164"/>
      <c r="AF41" s="1164"/>
      <c r="AG41" s="1164"/>
      <c r="AH41" s="1164"/>
      <c r="AI41" s="1164"/>
      <c r="AJ41" s="1164"/>
      <c r="AK41" s="1165"/>
    </row>
    <row r="42" spans="1:41" s="66" customFormat="1" ht="18" customHeight="1" x14ac:dyDescent="0.4">
      <c r="A42" s="431"/>
      <c r="B42" s="69"/>
      <c r="C42" s="79">
        <v>3</v>
      </c>
      <c r="D42" s="71" t="s">
        <v>684</v>
      </c>
      <c r="E42" s="433"/>
      <c r="F42" s="433"/>
      <c r="G42" s="433"/>
      <c r="H42" s="433"/>
      <c r="I42" s="433"/>
      <c r="J42" s="433"/>
      <c r="K42" s="433"/>
      <c r="L42" s="433"/>
      <c r="M42" s="433"/>
      <c r="N42" s="433"/>
      <c r="O42" s="433"/>
      <c r="P42" s="433"/>
      <c r="Q42" s="433"/>
      <c r="R42" s="433"/>
      <c r="S42" s="433"/>
      <c r="T42" s="433"/>
      <c r="U42" s="433"/>
      <c r="V42" s="433"/>
      <c r="W42" s="433"/>
      <c r="X42" s="433"/>
      <c r="Y42" s="433"/>
      <c r="Z42" s="433"/>
      <c r="AA42" s="433"/>
      <c r="AB42" s="433"/>
      <c r="AC42" s="433"/>
      <c r="AD42" s="433"/>
      <c r="AE42" s="433"/>
      <c r="AF42" s="433"/>
      <c r="AG42" s="433"/>
      <c r="AH42" s="433"/>
      <c r="AI42" s="433"/>
      <c r="AJ42" s="433"/>
      <c r="AK42" s="434"/>
      <c r="AL42" s="430"/>
    </row>
    <row r="43" spans="1:41" s="66" customFormat="1" ht="18" customHeight="1" x14ac:dyDescent="0.4">
      <c r="A43" s="431"/>
      <c r="B43" s="69"/>
      <c r="C43" s="435"/>
      <c r="D43" s="1195" t="s">
        <v>236</v>
      </c>
      <c r="E43" s="1195"/>
      <c r="F43" s="1195"/>
      <c r="G43" s="1195"/>
      <c r="H43" s="428" t="s">
        <v>98</v>
      </c>
      <c r="I43" s="1198" t="s">
        <v>685</v>
      </c>
      <c r="J43" s="1198"/>
      <c r="K43" s="1198"/>
      <c r="L43" s="1198"/>
      <c r="M43" s="1198"/>
      <c r="N43" s="1198"/>
      <c r="O43" s="1198"/>
      <c r="P43" s="1199" t="s">
        <v>688</v>
      </c>
      <c r="Q43" s="1199"/>
      <c r="R43" s="1199"/>
      <c r="S43" s="1199"/>
      <c r="T43" s="1201"/>
      <c r="U43" s="1201"/>
      <c r="V43" s="1201"/>
      <c r="W43" s="1201"/>
      <c r="X43" s="1201"/>
      <c r="Y43" s="1201"/>
      <c r="Z43" s="1201"/>
      <c r="AA43" s="1201"/>
      <c r="AB43" s="1201"/>
      <c r="AC43" s="1201"/>
      <c r="AD43" s="1201"/>
      <c r="AE43" s="1201"/>
      <c r="AF43" s="1201"/>
      <c r="AG43" s="1201"/>
      <c r="AH43" s="1201"/>
      <c r="AI43" s="1201"/>
      <c r="AJ43" s="1201"/>
      <c r="AK43" s="1202"/>
      <c r="AL43" s="430"/>
      <c r="AN43" s="34" t="s">
        <v>248</v>
      </c>
      <c r="AO43" s="34" t="str">
        <f>IF(AND($H$44="□",$H$45="□"),"■","")</f>
        <v>■</v>
      </c>
    </row>
    <row r="44" spans="1:41" s="66" customFormat="1" ht="18" customHeight="1" x14ac:dyDescent="0.4">
      <c r="A44" s="431"/>
      <c r="B44" s="69"/>
      <c r="C44" s="435"/>
      <c r="D44" s="1196"/>
      <c r="E44" s="1196"/>
      <c r="F44" s="1196"/>
      <c r="G44" s="1196"/>
      <c r="H44" s="428" t="s">
        <v>98</v>
      </c>
      <c r="I44" s="1198" t="s">
        <v>686</v>
      </c>
      <c r="J44" s="1198"/>
      <c r="K44" s="1198"/>
      <c r="L44" s="1198"/>
      <c r="M44" s="1198"/>
      <c r="N44" s="1198"/>
      <c r="O44" s="1198"/>
      <c r="P44" s="1199"/>
      <c r="Q44" s="1199"/>
      <c r="R44" s="1199"/>
      <c r="S44" s="1199"/>
      <c r="T44" s="1201"/>
      <c r="U44" s="1201"/>
      <c r="V44" s="1201"/>
      <c r="W44" s="1201"/>
      <c r="X44" s="1201"/>
      <c r="Y44" s="1201"/>
      <c r="Z44" s="1201"/>
      <c r="AA44" s="1201"/>
      <c r="AB44" s="1201"/>
      <c r="AC44" s="1201"/>
      <c r="AD44" s="1201"/>
      <c r="AE44" s="1201"/>
      <c r="AF44" s="1201"/>
      <c r="AG44" s="1201"/>
      <c r="AH44" s="1201"/>
      <c r="AI44" s="1201"/>
      <c r="AJ44" s="1201"/>
      <c r="AK44" s="1202"/>
      <c r="AL44" s="430"/>
      <c r="AN44" s="34" t="s">
        <v>98</v>
      </c>
      <c r="AO44" s="34" t="str">
        <f>IF(AND($H$43="□",$H$45="□"),"■","")</f>
        <v>■</v>
      </c>
    </row>
    <row r="45" spans="1:41" s="66" customFormat="1" ht="18" customHeight="1" thickBot="1" x14ac:dyDescent="0.45">
      <c r="A45" s="431"/>
      <c r="B45" s="112"/>
      <c r="C45" s="437"/>
      <c r="D45" s="1197"/>
      <c r="E45" s="1197"/>
      <c r="F45" s="1197"/>
      <c r="G45" s="1197"/>
      <c r="H45" s="429" t="s">
        <v>98</v>
      </c>
      <c r="I45" s="1205" t="s">
        <v>687</v>
      </c>
      <c r="J45" s="1205"/>
      <c r="K45" s="1205"/>
      <c r="L45" s="1205"/>
      <c r="M45" s="1205"/>
      <c r="N45" s="1205"/>
      <c r="O45" s="1205"/>
      <c r="P45" s="1200"/>
      <c r="Q45" s="1200"/>
      <c r="R45" s="1200"/>
      <c r="S45" s="1200"/>
      <c r="T45" s="1203"/>
      <c r="U45" s="1203"/>
      <c r="V45" s="1203"/>
      <c r="W45" s="1203"/>
      <c r="X45" s="1203"/>
      <c r="Y45" s="1203"/>
      <c r="Z45" s="1203"/>
      <c r="AA45" s="1203"/>
      <c r="AB45" s="1203"/>
      <c r="AC45" s="1203"/>
      <c r="AD45" s="1203"/>
      <c r="AE45" s="1203"/>
      <c r="AF45" s="1203"/>
      <c r="AG45" s="1203"/>
      <c r="AH45" s="1203"/>
      <c r="AI45" s="1203"/>
      <c r="AJ45" s="1203"/>
      <c r="AK45" s="1204"/>
      <c r="AL45" s="430"/>
      <c r="AN45" s="34" t="s">
        <v>98</v>
      </c>
      <c r="AO45" s="34" t="str">
        <f>IF(AND($H$43="□",$H$44="□"),"■","")</f>
        <v>■</v>
      </c>
    </row>
    <row r="46" spans="1:41" s="66" customFormat="1" ht="15.75" x14ac:dyDescent="0.4">
      <c r="B46" s="84" t="s">
        <v>296</v>
      </c>
      <c r="C46" s="914" t="s">
        <v>680</v>
      </c>
      <c r="D46" s="914"/>
      <c r="E46" s="914"/>
      <c r="F46" s="914"/>
      <c r="G46" s="914"/>
      <c r="H46" s="914"/>
      <c r="I46" s="914"/>
      <c r="J46" s="914"/>
      <c r="K46" s="914"/>
      <c r="L46" s="914"/>
      <c r="M46" s="914"/>
      <c r="N46" s="914"/>
      <c r="O46" s="914"/>
      <c r="P46" s="914"/>
      <c r="Q46" s="914"/>
      <c r="R46" s="914"/>
      <c r="S46" s="914"/>
      <c r="T46" s="914"/>
      <c r="U46" s="914"/>
      <c r="V46" s="914"/>
      <c r="W46" s="914"/>
      <c r="X46" s="914"/>
      <c r="Y46" s="914"/>
      <c r="Z46" s="914"/>
      <c r="AA46" s="914"/>
      <c r="AB46" s="914"/>
      <c r="AC46" s="914"/>
      <c r="AD46" s="914"/>
      <c r="AE46" s="914"/>
      <c r="AF46" s="914"/>
      <c r="AG46" s="914"/>
      <c r="AH46" s="914"/>
      <c r="AI46" s="914"/>
      <c r="AJ46" s="914"/>
      <c r="AK46" s="914"/>
    </row>
    <row r="47" spans="1:41" s="66" customFormat="1" ht="18.75" x14ac:dyDescent="0.4">
      <c r="B47" s="84" t="s">
        <v>298</v>
      </c>
      <c r="C47" s="1089" t="s">
        <v>508</v>
      </c>
      <c r="D47" s="1090"/>
      <c r="E47" s="1090"/>
      <c r="F47" s="1090"/>
      <c r="G47" s="1090"/>
      <c r="H47" s="1090"/>
      <c r="I47" s="1090"/>
      <c r="J47" s="1090"/>
      <c r="K47" s="1090"/>
      <c r="L47" s="1090"/>
      <c r="M47" s="1090"/>
      <c r="N47" s="1090"/>
      <c r="O47" s="1090"/>
      <c r="P47" s="1090"/>
      <c r="Q47" s="1090"/>
      <c r="R47" s="1090"/>
      <c r="S47" s="1090"/>
      <c r="T47" s="1090"/>
      <c r="U47" s="1090"/>
      <c r="V47" s="1090"/>
      <c r="W47" s="1090"/>
      <c r="X47" s="1090"/>
      <c r="Y47" s="1090"/>
      <c r="Z47" s="1090"/>
      <c r="AA47" s="1090"/>
      <c r="AB47" s="1090"/>
      <c r="AC47" s="1090"/>
      <c r="AD47" s="1090"/>
      <c r="AE47" s="1090"/>
      <c r="AF47" s="1090"/>
      <c r="AG47" s="1090"/>
      <c r="AH47" s="1090"/>
      <c r="AI47" s="1090"/>
      <c r="AJ47" s="1090"/>
      <c r="AK47" s="1090"/>
    </row>
    <row r="48" spans="1:41" ht="21.75" customHeight="1" x14ac:dyDescent="0.4">
      <c r="AJ48" s="85" t="s">
        <v>539</v>
      </c>
    </row>
    <row r="49" spans="2:41" ht="21.75" customHeight="1" x14ac:dyDescent="0.4">
      <c r="AJ49" s="85"/>
    </row>
    <row r="50" spans="2:41" ht="18" customHeight="1" thickBot="1" x14ac:dyDescent="0.45">
      <c r="B50" s="58" t="s">
        <v>303</v>
      </c>
    </row>
    <row r="51" spans="2:41" s="66" customFormat="1" ht="18" customHeight="1" thickBot="1" x14ac:dyDescent="0.45">
      <c r="B51" s="59" t="s">
        <v>242</v>
      </c>
      <c r="C51" s="86">
        <v>1</v>
      </c>
      <c r="D51" s="87" t="s">
        <v>304</v>
      </c>
      <c r="E51" s="62"/>
      <c r="F51" s="62"/>
      <c r="G51" s="62"/>
      <c r="H51" s="62"/>
      <c r="I51" s="62"/>
      <c r="J51" s="62"/>
      <c r="K51" s="63"/>
      <c r="L51" s="63"/>
      <c r="M51" s="63"/>
      <c r="N51" s="63"/>
      <c r="O51" s="63"/>
      <c r="P51" s="63"/>
      <c r="Q51" s="63"/>
      <c r="R51" s="63"/>
      <c r="S51" s="63"/>
      <c r="T51" s="64"/>
      <c r="U51" s="64"/>
      <c r="V51" s="64"/>
      <c r="W51" s="64"/>
      <c r="X51" s="64"/>
      <c r="Y51" s="64"/>
      <c r="Z51" s="64"/>
      <c r="AA51" s="64"/>
      <c r="AB51" s="64"/>
      <c r="AC51" s="64"/>
      <c r="AD51" s="64"/>
      <c r="AE51" s="64"/>
      <c r="AF51" s="64"/>
      <c r="AG51" s="64"/>
      <c r="AH51" s="64"/>
      <c r="AI51" s="64"/>
      <c r="AJ51" s="64"/>
      <c r="AK51" s="65"/>
    </row>
    <row r="52" spans="2:41" s="66" customFormat="1" ht="18" customHeight="1" x14ac:dyDescent="0.4">
      <c r="B52" s="67"/>
      <c r="C52" s="68"/>
      <c r="D52" s="1072" t="s">
        <v>267</v>
      </c>
      <c r="E52" s="1073" t="s">
        <v>268</v>
      </c>
      <c r="F52" s="1074"/>
      <c r="G52" s="1088"/>
      <c r="H52" s="999" t="s">
        <v>305</v>
      </c>
      <c r="I52" s="1000"/>
      <c r="J52" s="1000"/>
      <c r="K52" s="1000"/>
      <c r="L52" s="1000"/>
      <c r="M52" s="1000"/>
      <c r="N52" s="1000"/>
      <c r="O52" s="1000"/>
      <c r="P52" s="1000"/>
      <c r="Q52" s="1000"/>
      <c r="R52" s="1000"/>
      <c r="S52" s="1000"/>
      <c r="T52" s="1091" t="s">
        <v>306</v>
      </c>
      <c r="U52" s="1092"/>
      <c r="V52" s="1092"/>
      <c r="W52" s="1092"/>
      <c r="X52" s="1092"/>
      <c r="Y52" s="1092"/>
      <c r="Z52" s="1092"/>
      <c r="AA52" s="1092"/>
      <c r="AB52" s="1092"/>
      <c r="AC52" s="1092"/>
      <c r="AD52" s="1092"/>
      <c r="AE52" s="1092"/>
      <c r="AF52" s="1092"/>
      <c r="AG52" s="1092"/>
      <c r="AH52" s="1092"/>
      <c r="AI52" s="1092"/>
      <c r="AJ52" s="1092"/>
      <c r="AK52" s="1093"/>
    </row>
    <row r="53" spans="2:41" s="66" customFormat="1" ht="18" customHeight="1" x14ac:dyDescent="0.4">
      <c r="B53" s="67"/>
      <c r="C53" s="68"/>
      <c r="D53" s="995"/>
      <c r="E53" s="996"/>
      <c r="F53" s="997"/>
      <c r="G53" s="998"/>
      <c r="H53" s="999" t="s">
        <v>273</v>
      </c>
      <c r="I53" s="1000"/>
      <c r="J53" s="1000"/>
      <c r="K53" s="1000"/>
      <c r="L53" s="1000"/>
      <c r="M53" s="1001"/>
      <c r="N53" s="999" t="s">
        <v>274</v>
      </c>
      <c r="O53" s="1000"/>
      <c r="P53" s="1000"/>
      <c r="Q53" s="1000"/>
      <c r="R53" s="1000"/>
      <c r="S53" s="1000"/>
      <c r="T53" s="1094"/>
      <c r="U53" s="1095"/>
      <c r="V53" s="1095"/>
      <c r="W53" s="1095"/>
      <c r="X53" s="1095"/>
      <c r="Y53" s="1095"/>
      <c r="Z53" s="1095"/>
      <c r="AA53" s="1095"/>
      <c r="AB53" s="1095"/>
      <c r="AC53" s="1095"/>
      <c r="AD53" s="1095"/>
      <c r="AE53" s="1095"/>
      <c r="AF53" s="1095"/>
      <c r="AG53" s="1095"/>
      <c r="AH53" s="1095"/>
      <c r="AI53" s="1095"/>
      <c r="AJ53" s="1095"/>
      <c r="AK53" s="1096"/>
    </row>
    <row r="54" spans="2:41" s="66" customFormat="1" ht="18" customHeight="1" x14ac:dyDescent="0.4">
      <c r="B54" s="67"/>
      <c r="C54" s="68"/>
      <c r="D54" s="242">
        <v>1</v>
      </c>
      <c r="E54" s="972"/>
      <c r="F54" s="973"/>
      <c r="G54" s="974"/>
      <c r="H54" s="1077"/>
      <c r="I54" s="1078"/>
      <c r="J54" s="1078"/>
      <c r="K54" s="1078"/>
      <c r="L54" s="1079" t="s">
        <v>307</v>
      </c>
      <c r="M54" s="1087"/>
      <c r="N54" s="1077"/>
      <c r="O54" s="1078"/>
      <c r="P54" s="1078"/>
      <c r="Q54" s="1078"/>
      <c r="R54" s="1079" t="s">
        <v>307</v>
      </c>
      <c r="S54" s="1079"/>
      <c r="T54" s="1094"/>
      <c r="U54" s="1095"/>
      <c r="V54" s="1095"/>
      <c r="W54" s="1095"/>
      <c r="X54" s="1095"/>
      <c r="Y54" s="1095"/>
      <c r="Z54" s="1095"/>
      <c r="AA54" s="1095"/>
      <c r="AB54" s="1095"/>
      <c r="AC54" s="1095"/>
      <c r="AD54" s="1095"/>
      <c r="AE54" s="1095"/>
      <c r="AF54" s="1095"/>
      <c r="AG54" s="1095"/>
      <c r="AH54" s="1095"/>
      <c r="AI54" s="1095"/>
      <c r="AJ54" s="1095"/>
      <c r="AK54" s="1096"/>
    </row>
    <row r="55" spans="2:41" s="66" customFormat="1" ht="18" customHeight="1" x14ac:dyDescent="0.4">
      <c r="B55" s="67"/>
      <c r="C55" s="68"/>
      <c r="D55" s="242">
        <v>2</v>
      </c>
      <c r="E55" s="972"/>
      <c r="F55" s="973"/>
      <c r="G55" s="974"/>
      <c r="H55" s="1077"/>
      <c r="I55" s="1078"/>
      <c r="J55" s="1078"/>
      <c r="K55" s="1078"/>
      <c r="L55" s="1079" t="s">
        <v>307</v>
      </c>
      <c r="M55" s="1079"/>
      <c r="N55" s="1077"/>
      <c r="O55" s="1078"/>
      <c r="P55" s="1078"/>
      <c r="Q55" s="1078"/>
      <c r="R55" s="1079" t="s">
        <v>307</v>
      </c>
      <c r="S55" s="1079"/>
      <c r="T55" s="1094"/>
      <c r="U55" s="1095"/>
      <c r="V55" s="1095"/>
      <c r="W55" s="1095"/>
      <c r="X55" s="1095"/>
      <c r="Y55" s="1095"/>
      <c r="Z55" s="1095"/>
      <c r="AA55" s="1095"/>
      <c r="AB55" s="1095"/>
      <c r="AC55" s="1095"/>
      <c r="AD55" s="1095"/>
      <c r="AE55" s="1095"/>
      <c r="AF55" s="1095"/>
      <c r="AG55" s="1095"/>
      <c r="AH55" s="1095"/>
      <c r="AI55" s="1095"/>
      <c r="AJ55" s="1095"/>
      <c r="AK55" s="1096"/>
    </row>
    <row r="56" spans="2:41" s="66" customFormat="1" ht="18" customHeight="1" x14ac:dyDescent="0.4">
      <c r="B56" s="67"/>
      <c r="C56" s="68"/>
      <c r="D56" s="242">
        <v>3</v>
      </c>
      <c r="E56" s="972"/>
      <c r="F56" s="973"/>
      <c r="G56" s="974"/>
      <c r="H56" s="1077"/>
      <c r="I56" s="1078"/>
      <c r="J56" s="1078"/>
      <c r="K56" s="1078"/>
      <c r="L56" s="1079" t="s">
        <v>307</v>
      </c>
      <c r="M56" s="1079"/>
      <c r="N56" s="1077"/>
      <c r="O56" s="1078"/>
      <c r="P56" s="1078"/>
      <c r="Q56" s="1078"/>
      <c r="R56" s="1079" t="s">
        <v>307</v>
      </c>
      <c r="S56" s="1079"/>
      <c r="T56" s="1094"/>
      <c r="U56" s="1095"/>
      <c r="V56" s="1095"/>
      <c r="W56" s="1095"/>
      <c r="X56" s="1095"/>
      <c r="Y56" s="1095"/>
      <c r="Z56" s="1095"/>
      <c r="AA56" s="1095"/>
      <c r="AB56" s="1095"/>
      <c r="AC56" s="1095"/>
      <c r="AD56" s="1095"/>
      <c r="AE56" s="1095"/>
      <c r="AF56" s="1095"/>
      <c r="AG56" s="1095"/>
      <c r="AH56" s="1095"/>
      <c r="AI56" s="1095"/>
      <c r="AJ56" s="1095"/>
      <c r="AK56" s="1096"/>
    </row>
    <row r="57" spans="2:41" s="66" customFormat="1" ht="18" customHeight="1" x14ac:dyDescent="0.4">
      <c r="B57" s="67"/>
      <c r="C57" s="68"/>
      <c r="D57" s="242">
        <v>4</v>
      </c>
      <c r="E57" s="972"/>
      <c r="F57" s="973"/>
      <c r="G57" s="974"/>
      <c r="H57" s="1077"/>
      <c r="I57" s="1078"/>
      <c r="J57" s="1078"/>
      <c r="K57" s="1078"/>
      <c r="L57" s="1079" t="s">
        <v>307</v>
      </c>
      <c r="M57" s="1079"/>
      <c r="N57" s="1077"/>
      <c r="O57" s="1078"/>
      <c r="P57" s="1078"/>
      <c r="Q57" s="1078"/>
      <c r="R57" s="1079" t="s">
        <v>307</v>
      </c>
      <c r="S57" s="1079"/>
      <c r="T57" s="1094"/>
      <c r="U57" s="1095"/>
      <c r="V57" s="1095"/>
      <c r="W57" s="1095"/>
      <c r="X57" s="1095"/>
      <c r="Y57" s="1095"/>
      <c r="Z57" s="1095"/>
      <c r="AA57" s="1095"/>
      <c r="AB57" s="1095"/>
      <c r="AC57" s="1095"/>
      <c r="AD57" s="1095"/>
      <c r="AE57" s="1095"/>
      <c r="AF57" s="1095"/>
      <c r="AG57" s="1095"/>
      <c r="AH57" s="1095"/>
      <c r="AI57" s="1095"/>
      <c r="AJ57" s="1095"/>
      <c r="AK57" s="1096"/>
    </row>
    <row r="58" spans="2:41" s="66" customFormat="1" ht="18" customHeight="1" thickBot="1" x14ac:dyDescent="0.45">
      <c r="B58" s="81"/>
      <c r="C58" s="82"/>
      <c r="D58" s="83">
        <v>5</v>
      </c>
      <c r="E58" s="963"/>
      <c r="F58" s="964"/>
      <c r="G58" s="965"/>
      <c r="H58" s="1100"/>
      <c r="I58" s="1101"/>
      <c r="J58" s="1101"/>
      <c r="K58" s="1101"/>
      <c r="L58" s="1102" t="s">
        <v>307</v>
      </c>
      <c r="M58" s="1102"/>
      <c r="N58" s="1100"/>
      <c r="O58" s="1101"/>
      <c r="P58" s="1101"/>
      <c r="Q58" s="1101"/>
      <c r="R58" s="1102" t="s">
        <v>307</v>
      </c>
      <c r="S58" s="1213"/>
      <c r="T58" s="1097"/>
      <c r="U58" s="1098"/>
      <c r="V58" s="1098"/>
      <c r="W58" s="1098"/>
      <c r="X58" s="1098"/>
      <c r="Y58" s="1098"/>
      <c r="Z58" s="1098"/>
      <c r="AA58" s="1098"/>
      <c r="AB58" s="1098"/>
      <c r="AC58" s="1098"/>
      <c r="AD58" s="1098"/>
      <c r="AE58" s="1098"/>
      <c r="AF58" s="1098"/>
      <c r="AG58" s="1098"/>
      <c r="AH58" s="1098"/>
      <c r="AI58" s="1098"/>
      <c r="AJ58" s="1098"/>
      <c r="AK58" s="1099"/>
    </row>
    <row r="59" spans="2:41" ht="18" customHeight="1" thickBot="1" x14ac:dyDescent="0.45">
      <c r="B59" s="58"/>
    </row>
    <row r="60" spans="2:41" s="66" customFormat="1" ht="18" customHeight="1" x14ac:dyDescent="0.4">
      <c r="B60" s="59" t="s">
        <v>243</v>
      </c>
      <c r="C60" s="86">
        <v>1</v>
      </c>
      <c r="D60" s="87" t="s">
        <v>308</v>
      </c>
      <c r="E60" s="62"/>
      <c r="F60" s="62"/>
      <c r="G60" s="62"/>
      <c r="H60" s="62"/>
      <c r="I60" s="62"/>
      <c r="J60" s="62"/>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88"/>
    </row>
    <row r="61" spans="2:41" s="66" customFormat="1" ht="18" customHeight="1" x14ac:dyDescent="0.4">
      <c r="B61" s="89"/>
      <c r="C61" s="90"/>
      <c r="D61" s="982" t="s">
        <v>309</v>
      </c>
      <c r="E61" s="983"/>
      <c r="F61" s="983"/>
      <c r="G61" s="984"/>
      <c r="H61" s="91" t="s">
        <v>98</v>
      </c>
      <c r="I61" s="92" t="s">
        <v>310</v>
      </c>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3"/>
      <c r="AN61" s="34" t="s">
        <v>248</v>
      </c>
      <c r="AO61" s="34" t="str">
        <f>IF($H$62="□","■","")</f>
        <v>■</v>
      </c>
    </row>
    <row r="62" spans="2:41" s="66" customFormat="1" ht="18" customHeight="1" x14ac:dyDescent="0.4">
      <c r="B62" s="89"/>
      <c r="C62" s="90"/>
      <c r="D62" s="985"/>
      <c r="E62" s="986"/>
      <c r="F62" s="986"/>
      <c r="G62" s="987"/>
      <c r="H62" s="94" t="s">
        <v>98</v>
      </c>
      <c r="I62" s="95" t="s">
        <v>311</v>
      </c>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6"/>
      <c r="AN62" s="34" t="s">
        <v>248</v>
      </c>
      <c r="AO62" s="34" t="str">
        <f>IF($H$61="□","■","")</f>
        <v>■</v>
      </c>
    </row>
    <row r="63" spans="2:41" s="66" customFormat="1" ht="18" customHeight="1" x14ac:dyDescent="0.4">
      <c r="B63" s="67"/>
      <c r="C63" s="68"/>
      <c r="D63" s="1072" t="s">
        <v>267</v>
      </c>
      <c r="E63" s="1073" t="s">
        <v>268</v>
      </c>
      <c r="F63" s="1074"/>
      <c r="G63" s="1088"/>
      <c r="H63" s="999" t="s">
        <v>305</v>
      </c>
      <c r="I63" s="1000"/>
      <c r="J63" s="1000"/>
      <c r="K63" s="1000"/>
      <c r="L63" s="1000"/>
      <c r="M63" s="1000"/>
      <c r="N63" s="1000"/>
      <c r="O63" s="1000"/>
      <c r="P63" s="1000"/>
      <c r="Q63" s="1000"/>
      <c r="R63" s="1000"/>
      <c r="S63" s="1001"/>
      <c r="T63" s="1073" t="s">
        <v>292</v>
      </c>
      <c r="U63" s="1074"/>
      <c r="V63" s="1074"/>
      <c r="W63" s="1074"/>
      <c r="X63" s="1074"/>
      <c r="Y63" s="1074"/>
      <c r="Z63" s="1074"/>
      <c r="AA63" s="1074"/>
      <c r="AB63" s="1074"/>
      <c r="AC63" s="1074"/>
      <c r="AD63" s="1074"/>
      <c r="AE63" s="1074"/>
      <c r="AF63" s="1074"/>
      <c r="AG63" s="1074"/>
      <c r="AH63" s="1074"/>
      <c r="AI63" s="1074"/>
      <c r="AJ63" s="1074"/>
      <c r="AK63" s="1075"/>
    </row>
    <row r="64" spans="2:41" s="66" customFormat="1" ht="18" customHeight="1" x14ac:dyDescent="0.4">
      <c r="B64" s="67"/>
      <c r="C64" s="68"/>
      <c r="D64" s="995"/>
      <c r="E64" s="996"/>
      <c r="F64" s="997"/>
      <c r="G64" s="998"/>
      <c r="H64" s="999" t="s">
        <v>273</v>
      </c>
      <c r="I64" s="1000"/>
      <c r="J64" s="1000"/>
      <c r="K64" s="1000"/>
      <c r="L64" s="1000"/>
      <c r="M64" s="1001"/>
      <c r="N64" s="999" t="s">
        <v>274</v>
      </c>
      <c r="O64" s="1000"/>
      <c r="P64" s="1000"/>
      <c r="Q64" s="1000"/>
      <c r="R64" s="1000"/>
      <c r="S64" s="1001"/>
      <c r="T64" s="996"/>
      <c r="U64" s="997"/>
      <c r="V64" s="997"/>
      <c r="W64" s="997"/>
      <c r="X64" s="997"/>
      <c r="Y64" s="997"/>
      <c r="Z64" s="997"/>
      <c r="AA64" s="997"/>
      <c r="AB64" s="997"/>
      <c r="AC64" s="997"/>
      <c r="AD64" s="997"/>
      <c r="AE64" s="997"/>
      <c r="AF64" s="997"/>
      <c r="AG64" s="997"/>
      <c r="AH64" s="997"/>
      <c r="AI64" s="997"/>
      <c r="AJ64" s="997"/>
      <c r="AK64" s="1076"/>
    </row>
    <row r="65" spans="2:37" s="66" customFormat="1" ht="18" customHeight="1" x14ac:dyDescent="0.4">
      <c r="B65" s="67"/>
      <c r="C65" s="68"/>
      <c r="D65" s="242">
        <v>1</v>
      </c>
      <c r="E65" s="972"/>
      <c r="F65" s="973"/>
      <c r="G65" s="974"/>
      <c r="H65" s="1077"/>
      <c r="I65" s="1078"/>
      <c r="J65" s="1078"/>
      <c r="K65" s="1078"/>
      <c r="L65" s="1079" t="s">
        <v>307</v>
      </c>
      <c r="M65" s="1087"/>
      <c r="N65" s="1077"/>
      <c r="O65" s="1078"/>
      <c r="P65" s="1078"/>
      <c r="Q65" s="1078"/>
      <c r="R65" s="1079" t="s">
        <v>307</v>
      </c>
      <c r="S65" s="1087"/>
      <c r="T65" s="1084"/>
      <c r="U65" s="1085"/>
      <c r="V65" s="1085"/>
      <c r="W65" s="1085"/>
      <c r="X65" s="1085"/>
      <c r="Y65" s="1085"/>
      <c r="Z65" s="1085"/>
      <c r="AA65" s="1085"/>
      <c r="AB65" s="1085"/>
      <c r="AC65" s="1085"/>
      <c r="AD65" s="1085"/>
      <c r="AE65" s="1085"/>
      <c r="AF65" s="1085"/>
      <c r="AG65" s="1085"/>
      <c r="AH65" s="1085"/>
      <c r="AI65" s="1085"/>
      <c r="AJ65" s="1085"/>
      <c r="AK65" s="1086"/>
    </row>
    <row r="66" spans="2:37" s="66" customFormat="1" ht="18" customHeight="1" x14ac:dyDescent="0.4">
      <c r="B66" s="67"/>
      <c r="C66" s="68"/>
      <c r="D66" s="242">
        <v>2</v>
      </c>
      <c r="E66" s="972"/>
      <c r="F66" s="973"/>
      <c r="G66" s="974"/>
      <c r="H66" s="1077"/>
      <c r="I66" s="1078"/>
      <c r="J66" s="1078"/>
      <c r="K66" s="1078"/>
      <c r="L66" s="1079" t="s">
        <v>307</v>
      </c>
      <c r="M66" s="1079"/>
      <c r="N66" s="1077"/>
      <c r="O66" s="1078"/>
      <c r="P66" s="1078"/>
      <c r="Q66" s="1078"/>
      <c r="R66" s="1079" t="s">
        <v>307</v>
      </c>
      <c r="S66" s="1079"/>
      <c r="T66" s="1084"/>
      <c r="U66" s="1085"/>
      <c r="V66" s="1085"/>
      <c r="W66" s="1085"/>
      <c r="X66" s="1085"/>
      <c r="Y66" s="1085"/>
      <c r="Z66" s="1085"/>
      <c r="AA66" s="1085"/>
      <c r="AB66" s="1085"/>
      <c r="AC66" s="1085"/>
      <c r="AD66" s="1085"/>
      <c r="AE66" s="1085"/>
      <c r="AF66" s="1085"/>
      <c r="AG66" s="1085"/>
      <c r="AH66" s="1085"/>
      <c r="AI66" s="1085"/>
      <c r="AJ66" s="1085"/>
      <c r="AK66" s="1086"/>
    </row>
    <row r="67" spans="2:37" s="66" customFormat="1" ht="18" customHeight="1" x14ac:dyDescent="0.4">
      <c r="B67" s="67"/>
      <c r="C67" s="68"/>
      <c r="D67" s="242">
        <v>3</v>
      </c>
      <c r="E67" s="972"/>
      <c r="F67" s="973"/>
      <c r="G67" s="974"/>
      <c r="H67" s="1077"/>
      <c r="I67" s="1078"/>
      <c r="J67" s="1078"/>
      <c r="K67" s="1078"/>
      <c r="L67" s="1079" t="s">
        <v>307</v>
      </c>
      <c r="M67" s="1079"/>
      <c r="N67" s="1077"/>
      <c r="O67" s="1078"/>
      <c r="P67" s="1078"/>
      <c r="Q67" s="1078"/>
      <c r="R67" s="1079" t="s">
        <v>307</v>
      </c>
      <c r="S67" s="1079"/>
      <c r="T67" s="1084"/>
      <c r="U67" s="1085"/>
      <c r="V67" s="1085"/>
      <c r="W67" s="1085"/>
      <c r="X67" s="1085"/>
      <c r="Y67" s="1085"/>
      <c r="Z67" s="1085"/>
      <c r="AA67" s="1085"/>
      <c r="AB67" s="1085"/>
      <c r="AC67" s="1085"/>
      <c r="AD67" s="1085"/>
      <c r="AE67" s="1085"/>
      <c r="AF67" s="1085"/>
      <c r="AG67" s="1085"/>
      <c r="AH67" s="1085"/>
      <c r="AI67" s="1085"/>
      <c r="AJ67" s="1085"/>
      <c r="AK67" s="1086"/>
    </row>
    <row r="68" spans="2:37" s="66" customFormat="1" ht="18" customHeight="1" x14ac:dyDescent="0.4">
      <c r="B68" s="67"/>
      <c r="C68" s="68"/>
      <c r="D68" s="242">
        <v>4</v>
      </c>
      <c r="E68" s="972"/>
      <c r="F68" s="973"/>
      <c r="G68" s="974"/>
      <c r="H68" s="1077"/>
      <c r="I68" s="1078"/>
      <c r="J68" s="1078"/>
      <c r="K68" s="1078"/>
      <c r="L68" s="1079" t="s">
        <v>307</v>
      </c>
      <c r="M68" s="1079"/>
      <c r="N68" s="1077"/>
      <c r="O68" s="1078"/>
      <c r="P68" s="1078"/>
      <c r="Q68" s="1078"/>
      <c r="R68" s="1079" t="s">
        <v>307</v>
      </c>
      <c r="S68" s="1079"/>
      <c r="T68" s="1084"/>
      <c r="U68" s="1085"/>
      <c r="V68" s="1085"/>
      <c r="W68" s="1085"/>
      <c r="X68" s="1085"/>
      <c r="Y68" s="1085"/>
      <c r="Z68" s="1085"/>
      <c r="AA68" s="1085"/>
      <c r="AB68" s="1085"/>
      <c r="AC68" s="1085"/>
      <c r="AD68" s="1085"/>
      <c r="AE68" s="1085"/>
      <c r="AF68" s="1085"/>
      <c r="AG68" s="1085"/>
      <c r="AH68" s="1085"/>
      <c r="AI68" s="1085"/>
      <c r="AJ68" s="1085"/>
      <c r="AK68" s="1086"/>
    </row>
    <row r="69" spans="2:37" s="66" customFormat="1" ht="18" customHeight="1" x14ac:dyDescent="0.4">
      <c r="B69" s="67"/>
      <c r="C69" s="68"/>
      <c r="D69" s="248">
        <v>5</v>
      </c>
      <c r="E69" s="972"/>
      <c r="F69" s="973"/>
      <c r="G69" s="974"/>
      <c r="H69" s="1077"/>
      <c r="I69" s="1078"/>
      <c r="J69" s="1078"/>
      <c r="K69" s="1078"/>
      <c r="L69" s="1079" t="s">
        <v>307</v>
      </c>
      <c r="M69" s="1080"/>
      <c r="N69" s="1077"/>
      <c r="O69" s="1078"/>
      <c r="P69" s="1078"/>
      <c r="Q69" s="1078"/>
      <c r="R69" s="1079" t="s">
        <v>307</v>
      </c>
      <c r="S69" s="1080"/>
      <c r="T69" s="1081"/>
      <c r="U69" s="1082"/>
      <c r="V69" s="1082"/>
      <c r="W69" s="1082"/>
      <c r="X69" s="1082"/>
      <c r="Y69" s="1082"/>
      <c r="Z69" s="1082"/>
      <c r="AA69" s="1082"/>
      <c r="AB69" s="1082"/>
      <c r="AC69" s="1082"/>
      <c r="AD69" s="1082"/>
      <c r="AE69" s="1082"/>
      <c r="AF69" s="1082"/>
      <c r="AG69" s="1082"/>
      <c r="AH69" s="1082"/>
      <c r="AI69" s="1082"/>
      <c r="AJ69" s="1082"/>
      <c r="AK69" s="1083"/>
    </row>
    <row r="70" spans="2:37" s="66" customFormat="1" ht="18" customHeight="1" x14ac:dyDescent="0.4">
      <c r="B70" s="67"/>
      <c r="C70" s="79">
        <v>2</v>
      </c>
      <c r="D70" s="71" t="s">
        <v>313</v>
      </c>
      <c r="E70" s="72"/>
      <c r="F70" s="72"/>
      <c r="G70" s="72"/>
      <c r="H70" s="72"/>
      <c r="I70" s="72"/>
      <c r="J70" s="72"/>
      <c r="K70" s="72"/>
      <c r="L70" s="72"/>
      <c r="M70" s="72"/>
      <c r="N70" s="72"/>
      <c r="O70" s="72"/>
      <c r="P70" s="72"/>
      <c r="Q70" s="72"/>
      <c r="R70" s="72"/>
      <c r="S70" s="73"/>
      <c r="T70" s="74"/>
      <c r="U70" s="74"/>
      <c r="V70" s="74"/>
      <c r="W70" s="74"/>
      <c r="X70" s="74"/>
      <c r="Y70" s="74"/>
      <c r="Z70" s="74"/>
      <c r="AA70" s="74"/>
      <c r="AB70" s="74"/>
      <c r="AC70" s="74"/>
      <c r="AD70" s="74"/>
      <c r="AE70" s="74"/>
      <c r="AF70" s="74"/>
      <c r="AG70" s="74"/>
      <c r="AH70" s="74"/>
      <c r="AI70" s="74"/>
      <c r="AJ70" s="74"/>
      <c r="AK70" s="97"/>
    </row>
    <row r="71" spans="2:37" s="66" customFormat="1" ht="18" customHeight="1" x14ac:dyDescent="0.4">
      <c r="B71" s="67"/>
      <c r="C71" s="68"/>
      <c r="D71" s="1072" t="s">
        <v>267</v>
      </c>
      <c r="E71" s="999" t="s">
        <v>282</v>
      </c>
      <c r="F71" s="1000"/>
      <c r="G71" s="1001"/>
      <c r="H71" s="999" t="s">
        <v>314</v>
      </c>
      <c r="I71" s="1000"/>
      <c r="J71" s="1000"/>
      <c r="K71" s="1000"/>
      <c r="L71" s="1000"/>
      <c r="M71" s="1000"/>
      <c r="N71" s="1000"/>
      <c r="O71" s="1000"/>
      <c r="P71" s="1000"/>
      <c r="Q71" s="1000"/>
      <c r="R71" s="1000"/>
      <c r="S71" s="1000"/>
      <c r="T71" s="1073" t="s">
        <v>292</v>
      </c>
      <c r="U71" s="1074"/>
      <c r="V71" s="1074"/>
      <c r="W71" s="1074"/>
      <c r="X71" s="1074"/>
      <c r="Y71" s="1074"/>
      <c r="Z71" s="1074"/>
      <c r="AA71" s="1074"/>
      <c r="AB71" s="1074"/>
      <c r="AC71" s="1074"/>
      <c r="AD71" s="1074"/>
      <c r="AE71" s="1074"/>
      <c r="AF71" s="1074"/>
      <c r="AG71" s="1074"/>
      <c r="AH71" s="1074"/>
      <c r="AI71" s="1074"/>
      <c r="AJ71" s="1074"/>
      <c r="AK71" s="1075"/>
    </row>
    <row r="72" spans="2:37" s="66" customFormat="1" ht="18" customHeight="1" x14ac:dyDescent="0.4">
      <c r="B72" s="67"/>
      <c r="C72" s="68"/>
      <c r="D72" s="995"/>
      <c r="E72" s="999"/>
      <c r="F72" s="1000"/>
      <c r="G72" s="1001"/>
      <c r="H72" s="999" t="s">
        <v>509</v>
      </c>
      <c r="I72" s="1000"/>
      <c r="J72" s="1000"/>
      <c r="K72" s="1000"/>
      <c r="L72" s="1000"/>
      <c r="M72" s="1001"/>
      <c r="N72" s="1175" t="s">
        <v>540</v>
      </c>
      <c r="O72" s="1176"/>
      <c r="P72" s="1176"/>
      <c r="Q72" s="1176"/>
      <c r="R72" s="1176"/>
      <c r="S72" s="1212"/>
      <c r="T72" s="996"/>
      <c r="U72" s="997"/>
      <c r="V72" s="997"/>
      <c r="W72" s="997"/>
      <c r="X72" s="997"/>
      <c r="Y72" s="997"/>
      <c r="Z72" s="997"/>
      <c r="AA72" s="997"/>
      <c r="AB72" s="997"/>
      <c r="AC72" s="997"/>
      <c r="AD72" s="997"/>
      <c r="AE72" s="997"/>
      <c r="AF72" s="997"/>
      <c r="AG72" s="997"/>
      <c r="AH72" s="997"/>
      <c r="AI72" s="997"/>
      <c r="AJ72" s="997"/>
      <c r="AK72" s="1076"/>
    </row>
    <row r="73" spans="2:37" s="66" customFormat="1" ht="18" customHeight="1" x14ac:dyDescent="0.4">
      <c r="B73" s="67"/>
      <c r="C73" s="68"/>
      <c r="D73" s="242">
        <v>1</v>
      </c>
      <c r="E73" s="972"/>
      <c r="F73" s="973"/>
      <c r="G73" s="974"/>
      <c r="H73" s="1058"/>
      <c r="I73" s="1059"/>
      <c r="J73" s="1059"/>
      <c r="K73" s="1059"/>
      <c r="L73" s="1059"/>
      <c r="M73" s="1060"/>
      <c r="N73" s="1228"/>
      <c r="O73" s="1229"/>
      <c r="P73" s="1229"/>
      <c r="Q73" s="1229"/>
      <c r="R73" s="1229"/>
      <c r="S73" s="1230"/>
      <c r="T73" s="1062"/>
      <c r="U73" s="1063"/>
      <c r="V73" s="1063"/>
      <c r="W73" s="1063"/>
      <c r="X73" s="1063"/>
      <c r="Y73" s="1063"/>
      <c r="Z73" s="1063"/>
      <c r="AA73" s="1063"/>
      <c r="AB73" s="1063"/>
      <c r="AC73" s="1063"/>
      <c r="AD73" s="1063"/>
      <c r="AE73" s="1063"/>
      <c r="AF73" s="1063"/>
      <c r="AG73" s="1063"/>
      <c r="AH73" s="1063"/>
      <c r="AI73" s="1063"/>
      <c r="AJ73" s="1063"/>
      <c r="AK73" s="1064"/>
    </row>
    <row r="74" spans="2:37" s="66" customFormat="1" ht="18" customHeight="1" x14ac:dyDescent="0.4">
      <c r="B74" s="67"/>
      <c r="C74" s="68"/>
      <c r="D74" s="242">
        <v>2</v>
      </c>
      <c r="E74" s="972"/>
      <c r="F74" s="973"/>
      <c r="G74" s="974"/>
      <c r="H74" s="1058"/>
      <c r="I74" s="1059"/>
      <c r="J74" s="1059"/>
      <c r="K74" s="1059"/>
      <c r="L74" s="1059"/>
      <c r="M74" s="1060"/>
      <c r="N74" s="1228"/>
      <c r="O74" s="1229"/>
      <c r="P74" s="1229"/>
      <c r="Q74" s="1229"/>
      <c r="R74" s="1229"/>
      <c r="S74" s="1230"/>
      <c r="T74" s="1062"/>
      <c r="U74" s="1063"/>
      <c r="V74" s="1063"/>
      <c r="W74" s="1063"/>
      <c r="X74" s="1063"/>
      <c r="Y74" s="1063"/>
      <c r="Z74" s="1063"/>
      <c r="AA74" s="1063"/>
      <c r="AB74" s="1063"/>
      <c r="AC74" s="1063"/>
      <c r="AD74" s="1063"/>
      <c r="AE74" s="1063"/>
      <c r="AF74" s="1063"/>
      <c r="AG74" s="1063"/>
      <c r="AH74" s="1063"/>
      <c r="AI74" s="1063"/>
      <c r="AJ74" s="1063"/>
      <c r="AK74" s="1064"/>
    </row>
    <row r="75" spans="2:37" s="66" customFormat="1" ht="18" customHeight="1" x14ac:dyDescent="0.4">
      <c r="B75" s="67"/>
      <c r="C75" s="68"/>
      <c r="D75" s="242">
        <v>3</v>
      </c>
      <c r="E75" s="972"/>
      <c r="F75" s="973"/>
      <c r="G75" s="974"/>
      <c r="H75" s="1058"/>
      <c r="I75" s="1059"/>
      <c r="J75" s="1059"/>
      <c r="K75" s="1059"/>
      <c r="L75" s="1059"/>
      <c r="M75" s="1060"/>
      <c r="N75" s="1228"/>
      <c r="O75" s="1229"/>
      <c r="P75" s="1229"/>
      <c r="Q75" s="1229"/>
      <c r="R75" s="1229"/>
      <c r="S75" s="1230"/>
      <c r="T75" s="1062"/>
      <c r="U75" s="1063"/>
      <c r="V75" s="1063"/>
      <c r="W75" s="1063"/>
      <c r="X75" s="1063"/>
      <c r="Y75" s="1063"/>
      <c r="Z75" s="1063"/>
      <c r="AA75" s="1063"/>
      <c r="AB75" s="1063"/>
      <c r="AC75" s="1063"/>
      <c r="AD75" s="1063"/>
      <c r="AE75" s="1063"/>
      <c r="AF75" s="1063"/>
      <c r="AG75" s="1063"/>
      <c r="AH75" s="1063"/>
      <c r="AI75" s="1063"/>
      <c r="AJ75" s="1063"/>
      <c r="AK75" s="1064"/>
    </row>
    <row r="76" spans="2:37" s="66" customFormat="1" ht="18" customHeight="1" x14ac:dyDescent="0.4">
      <c r="B76" s="67"/>
      <c r="C76" s="68"/>
      <c r="D76" s="242">
        <v>4</v>
      </c>
      <c r="E76" s="972"/>
      <c r="F76" s="973"/>
      <c r="G76" s="974"/>
      <c r="H76" s="1058"/>
      <c r="I76" s="1059"/>
      <c r="J76" s="1059"/>
      <c r="K76" s="1059"/>
      <c r="L76" s="1059"/>
      <c r="M76" s="1060"/>
      <c r="N76" s="1228"/>
      <c r="O76" s="1229"/>
      <c r="P76" s="1229"/>
      <c r="Q76" s="1229"/>
      <c r="R76" s="1229"/>
      <c r="S76" s="1230"/>
      <c r="T76" s="1062"/>
      <c r="U76" s="1063"/>
      <c r="V76" s="1063"/>
      <c r="W76" s="1063"/>
      <c r="X76" s="1063"/>
      <c r="Y76" s="1063"/>
      <c r="Z76" s="1063"/>
      <c r="AA76" s="1063"/>
      <c r="AB76" s="1063"/>
      <c r="AC76" s="1063"/>
      <c r="AD76" s="1063"/>
      <c r="AE76" s="1063"/>
      <c r="AF76" s="1063"/>
      <c r="AG76" s="1063"/>
      <c r="AH76" s="1063"/>
      <c r="AI76" s="1063"/>
      <c r="AJ76" s="1063"/>
      <c r="AK76" s="1064"/>
    </row>
    <row r="77" spans="2:37" s="66" customFormat="1" ht="18" customHeight="1" x14ac:dyDescent="0.4">
      <c r="B77" s="67"/>
      <c r="C77" s="68"/>
      <c r="D77" s="242">
        <v>5</v>
      </c>
      <c r="E77" s="972"/>
      <c r="F77" s="973"/>
      <c r="G77" s="974"/>
      <c r="H77" s="1058"/>
      <c r="I77" s="1059"/>
      <c r="J77" s="1059"/>
      <c r="K77" s="1059"/>
      <c r="L77" s="1059"/>
      <c r="M77" s="1060"/>
      <c r="N77" s="1228"/>
      <c r="O77" s="1229"/>
      <c r="P77" s="1229"/>
      <c r="Q77" s="1229"/>
      <c r="R77" s="1229"/>
      <c r="S77" s="1230"/>
      <c r="T77" s="1062"/>
      <c r="U77" s="1063"/>
      <c r="V77" s="1063"/>
      <c r="W77" s="1063"/>
      <c r="X77" s="1063"/>
      <c r="Y77" s="1063"/>
      <c r="Z77" s="1063"/>
      <c r="AA77" s="1063"/>
      <c r="AB77" s="1063"/>
      <c r="AC77" s="1063"/>
      <c r="AD77" s="1063"/>
      <c r="AE77" s="1063"/>
      <c r="AF77" s="1063"/>
      <c r="AG77" s="1063"/>
      <c r="AH77" s="1063"/>
      <c r="AI77" s="1063"/>
      <c r="AJ77" s="1063"/>
      <c r="AK77" s="1064"/>
    </row>
    <row r="78" spans="2:37" s="66" customFormat="1" ht="18" customHeight="1" x14ac:dyDescent="0.4">
      <c r="B78" s="67"/>
      <c r="C78" s="68"/>
      <c r="D78" s="242">
        <v>6</v>
      </c>
      <c r="E78" s="972"/>
      <c r="F78" s="973"/>
      <c r="G78" s="974"/>
      <c r="H78" s="1058"/>
      <c r="I78" s="1059"/>
      <c r="J78" s="1059"/>
      <c r="K78" s="1059"/>
      <c r="L78" s="1059"/>
      <c r="M78" s="1060"/>
      <c r="N78" s="1228"/>
      <c r="O78" s="1229"/>
      <c r="P78" s="1229"/>
      <c r="Q78" s="1229"/>
      <c r="R78" s="1229"/>
      <c r="S78" s="1230"/>
      <c r="T78" s="1062"/>
      <c r="U78" s="1063"/>
      <c r="V78" s="1063"/>
      <c r="W78" s="1063"/>
      <c r="X78" s="1063"/>
      <c r="Y78" s="1063"/>
      <c r="Z78" s="1063"/>
      <c r="AA78" s="1063"/>
      <c r="AB78" s="1063"/>
      <c r="AC78" s="1063"/>
      <c r="AD78" s="1063"/>
      <c r="AE78" s="1063"/>
      <c r="AF78" s="1063"/>
      <c r="AG78" s="1063"/>
      <c r="AH78" s="1063"/>
      <c r="AI78" s="1063"/>
      <c r="AJ78" s="1063"/>
      <c r="AK78" s="1064"/>
    </row>
    <row r="79" spans="2:37" s="66" customFormat="1" ht="18" customHeight="1" x14ac:dyDescent="0.4">
      <c r="B79" s="67"/>
      <c r="C79" s="68"/>
      <c r="D79" s="242">
        <v>7</v>
      </c>
      <c r="E79" s="972"/>
      <c r="F79" s="973"/>
      <c r="G79" s="974"/>
      <c r="H79" s="1058"/>
      <c r="I79" s="1059"/>
      <c r="J79" s="1059"/>
      <c r="K79" s="1059"/>
      <c r="L79" s="1059"/>
      <c r="M79" s="1060"/>
      <c r="N79" s="1228"/>
      <c r="O79" s="1229"/>
      <c r="P79" s="1229"/>
      <c r="Q79" s="1229"/>
      <c r="R79" s="1229"/>
      <c r="S79" s="1230"/>
      <c r="T79" s="1062"/>
      <c r="U79" s="1063"/>
      <c r="V79" s="1063"/>
      <c r="W79" s="1063"/>
      <c r="X79" s="1063"/>
      <c r="Y79" s="1063"/>
      <c r="Z79" s="1063"/>
      <c r="AA79" s="1063"/>
      <c r="AB79" s="1063"/>
      <c r="AC79" s="1063"/>
      <c r="AD79" s="1063"/>
      <c r="AE79" s="1063"/>
      <c r="AF79" s="1063"/>
      <c r="AG79" s="1063"/>
      <c r="AH79" s="1063"/>
      <c r="AI79" s="1063"/>
      <c r="AJ79" s="1063"/>
      <c r="AK79" s="1064"/>
    </row>
    <row r="80" spans="2:37" s="66" customFormat="1" ht="18" customHeight="1" x14ac:dyDescent="0.4">
      <c r="B80" s="67"/>
      <c r="C80" s="68"/>
      <c r="D80" s="242">
        <v>8</v>
      </c>
      <c r="E80" s="972"/>
      <c r="F80" s="973"/>
      <c r="G80" s="974"/>
      <c r="H80" s="1058"/>
      <c r="I80" s="1059"/>
      <c r="J80" s="1059"/>
      <c r="K80" s="1059"/>
      <c r="L80" s="1059"/>
      <c r="M80" s="1060"/>
      <c r="N80" s="1228"/>
      <c r="O80" s="1229"/>
      <c r="P80" s="1229"/>
      <c r="Q80" s="1229"/>
      <c r="R80" s="1229"/>
      <c r="S80" s="1230"/>
      <c r="T80" s="1062"/>
      <c r="U80" s="1063"/>
      <c r="V80" s="1063"/>
      <c r="W80" s="1063"/>
      <c r="X80" s="1063"/>
      <c r="Y80" s="1063"/>
      <c r="Z80" s="1063"/>
      <c r="AA80" s="1063"/>
      <c r="AB80" s="1063"/>
      <c r="AC80" s="1063"/>
      <c r="AD80" s="1063"/>
      <c r="AE80" s="1063"/>
      <c r="AF80" s="1063"/>
      <c r="AG80" s="1063"/>
      <c r="AH80" s="1063"/>
      <c r="AI80" s="1063"/>
      <c r="AJ80" s="1063"/>
      <c r="AK80" s="1064"/>
    </row>
    <row r="81" spans="2:41" s="66" customFormat="1" ht="18" customHeight="1" x14ac:dyDescent="0.4">
      <c r="B81" s="67"/>
      <c r="C81" s="68"/>
      <c r="D81" s="242">
        <v>9</v>
      </c>
      <c r="E81" s="972"/>
      <c r="F81" s="973"/>
      <c r="G81" s="974"/>
      <c r="H81" s="1058"/>
      <c r="I81" s="1059"/>
      <c r="J81" s="1059"/>
      <c r="K81" s="1059"/>
      <c r="L81" s="1059"/>
      <c r="M81" s="1060"/>
      <c r="N81" s="1228"/>
      <c r="O81" s="1229"/>
      <c r="P81" s="1229"/>
      <c r="Q81" s="1229"/>
      <c r="R81" s="1229"/>
      <c r="S81" s="1230"/>
      <c r="T81" s="1062"/>
      <c r="U81" s="1063"/>
      <c r="V81" s="1063"/>
      <c r="W81" s="1063"/>
      <c r="X81" s="1063"/>
      <c r="Y81" s="1063"/>
      <c r="Z81" s="1063"/>
      <c r="AA81" s="1063"/>
      <c r="AB81" s="1063"/>
      <c r="AC81" s="1063"/>
      <c r="AD81" s="1063"/>
      <c r="AE81" s="1063"/>
      <c r="AF81" s="1063"/>
      <c r="AG81" s="1063"/>
      <c r="AH81" s="1063"/>
      <c r="AI81" s="1063"/>
      <c r="AJ81" s="1063"/>
      <c r="AK81" s="1064"/>
    </row>
    <row r="82" spans="2:41" s="66" customFormat="1" ht="18" customHeight="1" thickBot="1" x14ac:dyDescent="0.45">
      <c r="B82" s="81"/>
      <c r="C82" s="82"/>
      <c r="D82" s="83">
        <v>10</v>
      </c>
      <c r="E82" s="963"/>
      <c r="F82" s="964"/>
      <c r="G82" s="965"/>
      <c r="H82" s="1065"/>
      <c r="I82" s="1066"/>
      <c r="J82" s="1066"/>
      <c r="K82" s="1066"/>
      <c r="L82" s="1066"/>
      <c r="M82" s="1067"/>
      <c r="N82" s="1231"/>
      <c r="O82" s="1232"/>
      <c r="P82" s="1232"/>
      <c r="Q82" s="1232"/>
      <c r="R82" s="1232"/>
      <c r="S82" s="1233"/>
      <c r="T82" s="1069"/>
      <c r="U82" s="1070"/>
      <c r="V82" s="1070"/>
      <c r="W82" s="1070"/>
      <c r="X82" s="1070"/>
      <c r="Y82" s="1070"/>
      <c r="Z82" s="1070"/>
      <c r="AA82" s="1070"/>
      <c r="AB82" s="1070"/>
      <c r="AC82" s="1070"/>
      <c r="AD82" s="1070"/>
      <c r="AE82" s="1070"/>
      <c r="AF82" s="1070"/>
      <c r="AG82" s="1070"/>
      <c r="AH82" s="1070"/>
      <c r="AI82" s="1070"/>
      <c r="AJ82" s="1070"/>
      <c r="AK82" s="1071"/>
    </row>
    <row r="83" spans="2:41" s="66" customFormat="1" ht="16.5" thickBot="1" x14ac:dyDescent="0.45">
      <c r="B83" s="57"/>
      <c r="C83" s="249"/>
      <c r="D83" s="249"/>
      <c r="E83" s="249"/>
      <c r="F83" s="249"/>
      <c r="G83" s="249"/>
      <c r="H83" s="249"/>
      <c r="I83" s="249"/>
      <c r="J83" s="249"/>
      <c r="K83" s="249"/>
      <c r="L83" s="249"/>
      <c r="M83" s="249"/>
      <c r="N83" s="249"/>
      <c r="O83" s="249"/>
      <c r="P83" s="249"/>
      <c r="Q83" s="249"/>
      <c r="R83" s="249"/>
      <c r="S83" s="249"/>
      <c r="T83" s="249"/>
      <c r="U83" s="249"/>
      <c r="V83" s="249"/>
      <c r="W83" s="249"/>
      <c r="X83" s="249"/>
      <c r="Y83" s="249"/>
      <c r="Z83" s="249"/>
      <c r="AA83" s="249"/>
      <c r="AB83" s="249"/>
      <c r="AC83" s="249"/>
      <c r="AD83" s="249"/>
      <c r="AE83" s="249"/>
      <c r="AF83" s="249"/>
      <c r="AG83" s="249"/>
      <c r="AH83" s="249"/>
      <c r="AI83" s="249"/>
      <c r="AJ83" s="249"/>
      <c r="AK83" s="249"/>
    </row>
    <row r="84" spans="2:41" s="66" customFormat="1" ht="18" customHeight="1" x14ac:dyDescent="0.4">
      <c r="B84" s="98" t="s">
        <v>244</v>
      </c>
      <c r="C84" s="99"/>
      <c r="D84" s="87" t="s">
        <v>317</v>
      </c>
      <c r="E84" s="62"/>
      <c r="F84" s="62"/>
      <c r="G84" s="62"/>
      <c r="H84" s="62"/>
      <c r="I84" s="62"/>
      <c r="J84" s="62"/>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5"/>
    </row>
    <row r="85" spans="2:41" s="66" customFormat="1" ht="18" customHeight="1" x14ac:dyDescent="0.4">
      <c r="B85" s="89"/>
      <c r="C85" s="90"/>
      <c r="D85" s="982" t="s">
        <v>309</v>
      </c>
      <c r="E85" s="983"/>
      <c r="F85" s="983"/>
      <c r="G85" s="984"/>
      <c r="H85" s="91" t="s">
        <v>98</v>
      </c>
      <c r="I85" s="92" t="s">
        <v>310</v>
      </c>
      <c r="J85" s="92"/>
      <c r="K85" s="92"/>
      <c r="L85" s="92"/>
      <c r="M85" s="92"/>
      <c r="N85" s="92"/>
      <c r="O85" s="92"/>
      <c r="P85" s="92"/>
      <c r="Q85" s="92"/>
      <c r="R85" s="92"/>
      <c r="S85" s="92"/>
      <c r="T85" s="92"/>
      <c r="U85" s="92"/>
      <c r="V85" s="92"/>
      <c r="W85" s="92"/>
      <c r="X85" s="92"/>
      <c r="Y85" s="92"/>
      <c r="Z85" s="92"/>
      <c r="AA85" s="92"/>
      <c r="AB85" s="1052" t="s">
        <v>533</v>
      </c>
      <c r="AC85" s="1053"/>
      <c r="AD85" s="1053"/>
      <c r="AE85" s="1053"/>
      <c r="AF85" s="1053"/>
      <c r="AG85" s="1053"/>
      <c r="AH85" s="1053"/>
      <c r="AI85" s="1053"/>
      <c r="AJ85" s="1053"/>
      <c r="AK85" s="1054"/>
      <c r="AN85" s="34" t="s">
        <v>248</v>
      </c>
      <c r="AO85" s="34" t="str">
        <f>IF($H$86="□","■","")</f>
        <v>■</v>
      </c>
    </row>
    <row r="86" spans="2:41" s="66" customFormat="1" ht="18" customHeight="1" thickBot="1" x14ac:dyDescent="0.45">
      <c r="B86" s="100"/>
      <c r="C86" s="101"/>
      <c r="D86" s="1049"/>
      <c r="E86" s="1050"/>
      <c r="F86" s="1050"/>
      <c r="G86" s="1051"/>
      <c r="H86" s="102" t="s">
        <v>98</v>
      </c>
      <c r="I86" s="103" t="s">
        <v>311</v>
      </c>
      <c r="J86" s="103"/>
      <c r="K86" s="103"/>
      <c r="L86" s="103"/>
      <c r="M86" s="103"/>
      <c r="N86" s="103"/>
      <c r="O86" s="103"/>
      <c r="P86" s="103"/>
      <c r="Q86" s="103"/>
      <c r="R86" s="103"/>
      <c r="S86" s="103"/>
      <c r="T86" s="103"/>
      <c r="U86" s="103"/>
      <c r="V86" s="103"/>
      <c r="W86" s="103"/>
      <c r="X86" s="103"/>
      <c r="Y86" s="103"/>
      <c r="Z86" s="103"/>
      <c r="AA86" s="103"/>
      <c r="AB86" s="1055"/>
      <c r="AC86" s="1056"/>
      <c r="AD86" s="1056"/>
      <c r="AE86" s="1056"/>
      <c r="AF86" s="1056"/>
      <c r="AG86" s="1056"/>
      <c r="AH86" s="1056"/>
      <c r="AI86" s="1056"/>
      <c r="AJ86" s="1056"/>
      <c r="AK86" s="1057"/>
      <c r="AN86" s="34" t="s">
        <v>248</v>
      </c>
      <c r="AO86" s="34" t="str">
        <f>IF($H$85="□","■","")</f>
        <v>■</v>
      </c>
    </row>
    <row r="87" spans="2:41" s="66" customFormat="1" ht="18" customHeight="1" x14ac:dyDescent="0.4">
      <c r="B87" s="104"/>
      <c r="C87" s="104"/>
      <c r="D87" s="105"/>
      <c r="E87" s="105"/>
      <c r="F87" s="105"/>
      <c r="G87" s="105"/>
      <c r="H87" s="106"/>
      <c r="I87" s="104"/>
      <c r="J87" s="104"/>
      <c r="K87" s="104"/>
      <c r="L87" s="104"/>
      <c r="M87" s="104"/>
      <c r="N87" s="104"/>
      <c r="O87" s="104"/>
      <c r="P87" s="104"/>
      <c r="Q87" s="104"/>
      <c r="R87" s="104"/>
      <c r="S87" s="104"/>
      <c r="T87" s="104"/>
      <c r="U87" s="104"/>
      <c r="V87" s="104"/>
      <c r="W87" s="104"/>
      <c r="X87" s="104"/>
      <c r="Y87" s="104"/>
      <c r="Z87" s="104"/>
      <c r="AA87" s="104"/>
      <c r="AB87" s="107"/>
      <c r="AC87" s="107"/>
      <c r="AD87" s="107"/>
      <c r="AE87" s="107"/>
      <c r="AF87" s="107"/>
      <c r="AG87" s="107"/>
      <c r="AH87" s="107"/>
      <c r="AI87" s="107"/>
      <c r="AJ87" s="107"/>
      <c r="AK87" s="107"/>
    </row>
    <row r="88" spans="2:41" ht="18" customHeight="1" x14ac:dyDescent="0.4">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c r="AH88" s="108"/>
      <c r="AI88" s="108"/>
      <c r="AJ88" s="85" t="s">
        <v>539</v>
      </c>
      <c r="AK88" s="108"/>
    </row>
    <row r="89" spans="2:41" ht="18" customHeight="1" thickBot="1" x14ac:dyDescent="0.45"/>
    <row r="90" spans="2:41" s="66" customFormat="1" ht="18" customHeight="1" x14ac:dyDescent="0.4">
      <c r="B90" s="98" t="s">
        <v>245</v>
      </c>
      <c r="C90" s="99"/>
      <c r="D90" s="87" t="s">
        <v>337</v>
      </c>
      <c r="E90" s="62"/>
      <c r="F90" s="62"/>
      <c r="G90" s="62"/>
      <c r="H90" s="62"/>
      <c r="I90" s="62"/>
      <c r="J90" s="62"/>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5"/>
    </row>
    <row r="91" spans="2:41" s="66" customFormat="1" ht="18" customHeight="1" x14ac:dyDescent="0.4">
      <c r="B91" s="89"/>
      <c r="C91" s="90"/>
      <c r="D91" s="982" t="s">
        <v>309</v>
      </c>
      <c r="E91" s="983"/>
      <c r="F91" s="983"/>
      <c r="G91" s="984"/>
      <c r="H91" s="91" t="s">
        <v>98</v>
      </c>
      <c r="I91" s="92" t="s">
        <v>310</v>
      </c>
      <c r="J91" s="92"/>
      <c r="K91" s="92"/>
      <c r="L91" s="92"/>
      <c r="M91" s="92"/>
      <c r="N91" s="92"/>
      <c r="O91" s="92"/>
      <c r="P91" s="92"/>
      <c r="Q91" s="92"/>
      <c r="R91" s="92"/>
      <c r="S91" s="92"/>
      <c r="T91" s="92"/>
      <c r="U91" s="92"/>
      <c r="V91" s="92"/>
      <c r="W91" s="92"/>
      <c r="X91" s="92"/>
      <c r="Y91" s="92"/>
      <c r="Z91" s="92"/>
      <c r="AA91" s="92"/>
      <c r="AB91" s="92"/>
      <c r="AC91" s="92"/>
      <c r="AD91" s="92"/>
      <c r="AE91" s="92"/>
      <c r="AF91" s="92"/>
      <c r="AG91" s="92"/>
      <c r="AH91" s="92"/>
      <c r="AI91" s="92"/>
      <c r="AJ91" s="92"/>
      <c r="AK91" s="93"/>
      <c r="AN91" s="34" t="s">
        <v>248</v>
      </c>
      <c r="AO91" s="34" t="str">
        <f>IF($H$92="□","■","")</f>
        <v>■</v>
      </c>
    </row>
    <row r="92" spans="2:41" s="66" customFormat="1" ht="18" customHeight="1" x14ac:dyDescent="0.4">
      <c r="B92" s="89"/>
      <c r="C92" s="90"/>
      <c r="D92" s="985"/>
      <c r="E92" s="986"/>
      <c r="F92" s="986"/>
      <c r="G92" s="987"/>
      <c r="H92" s="94" t="s">
        <v>98</v>
      </c>
      <c r="I92" s="95" t="s">
        <v>311</v>
      </c>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6"/>
      <c r="AN92" s="34" t="s">
        <v>248</v>
      </c>
      <c r="AO92" s="34" t="str">
        <f>IF($H$91="□","■","")</f>
        <v>■</v>
      </c>
    </row>
    <row r="93" spans="2:41" s="66" customFormat="1" ht="18" customHeight="1" x14ac:dyDescent="0.4">
      <c r="B93" s="115"/>
      <c r="C93" s="116"/>
      <c r="D93" s="994" t="s">
        <v>267</v>
      </c>
      <c r="E93" s="996" t="s">
        <v>282</v>
      </c>
      <c r="F93" s="997"/>
      <c r="G93" s="998"/>
      <c r="H93" s="1002" t="s">
        <v>269</v>
      </c>
      <c r="I93" s="1003"/>
      <c r="J93" s="1003"/>
      <c r="K93" s="1003"/>
      <c r="L93" s="1003"/>
      <c r="M93" s="1003"/>
      <c r="N93" s="1004"/>
      <c r="O93" s="994" t="s">
        <v>339</v>
      </c>
      <c r="P93" s="994"/>
      <c r="Q93" s="994"/>
      <c r="R93" s="994"/>
      <c r="S93" s="994"/>
      <c r="T93" s="994" t="s">
        <v>285</v>
      </c>
      <c r="U93" s="994"/>
      <c r="V93" s="994"/>
      <c r="W93" s="994"/>
      <c r="X93" s="994"/>
      <c r="Y93" s="994"/>
      <c r="Z93" s="994" t="s">
        <v>340</v>
      </c>
      <c r="AA93" s="994"/>
      <c r="AB93" s="994"/>
      <c r="AC93" s="994"/>
      <c r="AD93" s="994"/>
      <c r="AE93" s="1005"/>
      <c r="AF93" s="1006"/>
      <c r="AG93" s="1006"/>
      <c r="AH93" s="1006"/>
      <c r="AI93" s="1006"/>
      <c r="AJ93" s="1006"/>
      <c r="AK93" s="1007"/>
    </row>
    <row r="94" spans="2:41" s="66" customFormat="1" ht="18" customHeight="1" x14ac:dyDescent="0.4">
      <c r="B94" s="115"/>
      <c r="C94" s="116"/>
      <c r="D94" s="995"/>
      <c r="E94" s="999"/>
      <c r="F94" s="1000"/>
      <c r="G94" s="1001"/>
      <c r="H94" s="996"/>
      <c r="I94" s="997"/>
      <c r="J94" s="997"/>
      <c r="K94" s="997"/>
      <c r="L94" s="997"/>
      <c r="M94" s="997"/>
      <c r="N94" s="998"/>
      <c r="O94" s="995"/>
      <c r="P94" s="995"/>
      <c r="Q94" s="995"/>
      <c r="R94" s="995"/>
      <c r="S94" s="995"/>
      <c r="T94" s="995"/>
      <c r="U94" s="995"/>
      <c r="V94" s="995"/>
      <c r="W94" s="995"/>
      <c r="X94" s="995"/>
      <c r="Y94" s="995"/>
      <c r="Z94" s="995"/>
      <c r="AA94" s="995"/>
      <c r="AB94" s="995"/>
      <c r="AC94" s="995"/>
      <c r="AD94" s="995"/>
      <c r="AE94" s="1008"/>
      <c r="AF94" s="1009"/>
      <c r="AG94" s="1009"/>
      <c r="AH94" s="1009"/>
      <c r="AI94" s="1009"/>
      <c r="AJ94" s="1009"/>
      <c r="AK94" s="1010"/>
    </row>
    <row r="95" spans="2:41" s="66" customFormat="1" ht="18" customHeight="1" x14ac:dyDescent="0.4">
      <c r="B95" s="115"/>
      <c r="C95" s="116"/>
      <c r="D95" s="242">
        <v>1</v>
      </c>
      <c r="E95" s="972"/>
      <c r="F95" s="973"/>
      <c r="G95" s="974"/>
      <c r="H95" s="951" t="s">
        <v>537</v>
      </c>
      <c r="I95" s="952"/>
      <c r="J95" s="952"/>
      <c r="K95" s="952"/>
      <c r="L95" s="952"/>
      <c r="M95" s="952"/>
      <c r="N95" s="953"/>
      <c r="O95" s="972"/>
      <c r="P95" s="973"/>
      <c r="Q95" s="973"/>
      <c r="R95" s="973"/>
      <c r="S95" s="974"/>
      <c r="T95" s="972"/>
      <c r="U95" s="973"/>
      <c r="V95" s="973"/>
      <c r="W95" s="973"/>
      <c r="X95" s="973"/>
      <c r="Y95" s="974"/>
      <c r="Z95" s="972"/>
      <c r="AA95" s="973"/>
      <c r="AB95" s="973"/>
      <c r="AC95" s="973"/>
      <c r="AD95" s="974"/>
      <c r="AE95" s="975" t="s">
        <v>341</v>
      </c>
      <c r="AF95" s="976"/>
      <c r="AG95" s="976"/>
      <c r="AH95" s="976"/>
      <c r="AI95" s="976"/>
      <c r="AJ95" s="976"/>
      <c r="AK95" s="977"/>
    </row>
    <row r="96" spans="2:41" s="66" customFormat="1" ht="18" customHeight="1" x14ac:dyDescent="0.4">
      <c r="B96" s="115"/>
      <c r="C96" s="116"/>
      <c r="D96" s="242">
        <v>2</v>
      </c>
      <c r="E96" s="972"/>
      <c r="F96" s="973"/>
      <c r="G96" s="974"/>
      <c r="H96" s="951" t="s">
        <v>537</v>
      </c>
      <c r="I96" s="952"/>
      <c r="J96" s="952"/>
      <c r="K96" s="952"/>
      <c r="L96" s="952"/>
      <c r="M96" s="952"/>
      <c r="N96" s="953"/>
      <c r="O96" s="972"/>
      <c r="P96" s="973"/>
      <c r="Q96" s="973"/>
      <c r="R96" s="973"/>
      <c r="S96" s="974"/>
      <c r="T96" s="972"/>
      <c r="U96" s="973"/>
      <c r="V96" s="973"/>
      <c r="W96" s="973"/>
      <c r="X96" s="973"/>
      <c r="Y96" s="974"/>
      <c r="Z96" s="972"/>
      <c r="AA96" s="973"/>
      <c r="AB96" s="973"/>
      <c r="AC96" s="973"/>
      <c r="AD96" s="974"/>
      <c r="AE96" s="978"/>
      <c r="AF96" s="976"/>
      <c r="AG96" s="976"/>
      <c r="AH96" s="976"/>
      <c r="AI96" s="976"/>
      <c r="AJ96" s="976"/>
      <c r="AK96" s="977"/>
    </row>
    <row r="97" spans="2:37" s="66" customFormat="1" ht="18" customHeight="1" x14ac:dyDescent="0.4">
      <c r="B97" s="115"/>
      <c r="C97" s="90"/>
      <c r="D97" s="242">
        <v>3</v>
      </c>
      <c r="E97" s="972"/>
      <c r="F97" s="973"/>
      <c r="G97" s="974"/>
      <c r="H97" s="951" t="s">
        <v>537</v>
      </c>
      <c r="I97" s="952"/>
      <c r="J97" s="952"/>
      <c r="K97" s="952"/>
      <c r="L97" s="952"/>
      <c r="M97" s="952"/>
      <c r="N97" s="953"/>
      <c r="O97" s="972"/>
      <c r="P97" s="973"/>
      <c r="Q97" s="973"/>
      <c r="R97" s="973"/>
      <c r="S97" s="974"/>
      <c r="T97" s="972"/>
      <c r="U97" s="973"/>
      <c r="V97" s="973"/>
      <c r="W97" s="973"/>
      <c r="X97" s="973"/>
      <c r="Y97" s="974"/>
      <c r="Z97" s="972"/>
      <c r="AA97" s="973"/>
      <c r="AB97" s="973"/>
      <c r="AC97" s="973"/>
      <c r="AD97" s="974"/>
      <c r="AE97" s="978"/>
      <c r="AF97" s="976"/>
      <c r="AG97" s="976"/>
      <c r="AH97" s="976"/>
      <c r="AI97" s="976"/>
      <c r="AJ97" s="976"/>
      <c r="AK97" s="977"/>
    </row>
    <row r="98" spans="2:37" s="66" customFormat="1" ht="18" customHeight="1" x14ac:dyDescent="0.4">
      <c r="B98" s="115"/>
      <c r="C98" s="90"/>
      <c r="D98" s="242">
        <v>4</v>
      </c>
      <c r="E98" s="972"/>
      <c r="F98" s="973"/>
      <c r="G98" s="974"/>
      <c r="H98" s="951" t="s">
        <v>537</v>
      </c>
      <c r="I98" s="952"/>
      <c r="J98" s="952"/>
      <c r="K98" s="952"/>
      <c r="L98" s="952"/>
      <c r="M98" s="952"/>
      <c r="N98" s="953"/>
      <c r="O98" s="972"/>
      <c r="P98" s="973"/>
      <c r="Q98" s="973"/>
      <c r="R98" s="973"/>
      <c r="S98" s="974"/>
      <c r="T98" s="972"/>
      <c r="U98" s="973"/>
      <c r="V98" s="973"/>
      <c r="W98" s="973"/>
      <c r="X98" s="973"/>
      <c r="Y98" s="974"/>
      <c r="Z98" s="972"/>
      <c r="AA98" s="973"/>
      <c r="AB98" s="973"/>
      <c r="AC98" s="973"/>
      <c r="AD98" s="974"/>
      <c r="AE98" s="978"/>
      <c r="AF98" s="976"/>
      <c r="AG98" s="976"/>
      <c r="AH98" s="976"/>
      <c r="AI98" s="976"/>
      <c r="AJ98" s="976"/>
      <c r="AK98" s="977"/>
    </row>
    <row r="99" spans="2:37" s="66" customFormat="1" ht="18" customHeight="1" x14ac:dyDescent="0.4">
      <c r="B99" s="115"/>
      <c r="C99" s="90"/>
      <c r="D99" s="242">
        <v>5</v>
      </c>
      <c r="E99" s="972"/>
      <c r="F99" s="973"/>
      <c r="G99" s="974"/>
      <c r="H99" s="951" t="s">
        <v>537</v>
      </c>
      <c r="I99" s="952"/>
      <c r="J99" s="952"/>
      <c r="K99" s="952"/>
      <c r="L99" s="952"/>
      <c r="M99" s="952"/>
      <c r="N99" s="953"/>
      <c r="O99" s="972"/>
      <c r="P99" s="973"/>
      <c r="Q99" s="973"/>
      <c r="R99" s="973"/>
      <c r="S99" s="974"/>
      <c r="T99" s="972"/>
      <c r="U99" s="973"/>
      <c r="V99" s="973"/>
      <c r="W99" s="973"/>
      <c r="X99" s="973"/>
      <c r="Y99" s="974"/>
      <c r="Z99" s="972"/>
      <c r="AA99" s="973"/>
      <c r="AB99" s="973"/>
      <c r="AC99" s="973"/>
      <c r="AD99" s="974"/>
      <c r="AE99" s="978"/>
      <c r="AF99" s="976"/>
      <c r="AG99" s="976"/>
      <c r="AH99" s="976"/>
      <c r="AI99" s="976"/>
      <c r="AJ99" s="976"/>
      <c r="AK99" s="977"/>
    </row>
    <row r="100" spans="2:37" s="66" customFormat="1" ht="18" customHeight="1" x14ac:dyDescent="0.4">
      <c r="B100" s="115"/>
      <c r="C100" s="116"/>
      <c r="D100" s="242">
        <v>6</v>
      </c>
      <c r="E100" s="972"/>
      <c r="F100" s="973"/>
      <c r="G100" s="974"/>
      <c r="H100" s="951" t="s">
        <v>537</v>
      </c>
      <c r="I100" s="952"/>
      <c r="J100" s="952"/>
      <c r="K100" s="952"/>
      <c r="L100" s="952"/>
      <c r="M100" s="952"/>
      <c r="N100" s="953"/>
      <c r="O100" s="972"/>
      <c r="P100" s="973"/>
      <c r="Q100" s="973"/>
      <c r="R100" s="973"/>
      <c r="S100" s="974"/>
      <c r="T100" s="972"/>
      <c r="U100" s="973"/>
      <c r="V100" s="973"/>
      <c r="W100" s="973"/>
      <c r="X100" s="973"/>
      <c r="Y100" s="974"/>
      <c r="Z100" s="972"/>
      <c r="AA100" s="973"/>
      <c r="AB100" s="973"/>
      <c r="AC100" s="973"/>
      <c r="AD100" s="974"/>
      <c r="AE100" s="978"/>
      <c r="AF100" s="976"/>
      <c r="AG100" s="976"/>
      <c r="AH100" s="976"/>
      <c r="AI100" s="976"/>
      <c r="AJ100" s="976"/>
      <c r="AK100" s="977"/>
    </row>
    <row r="101" spans="2:37" s="66" customFormat="1" ht="18" customHeight="1" x14ac:dyDescent="0.4">
      <c r="B101" s="115"/>
      <c r="C101" s="116"/>
      <c r="D101" s="242">
        <v>7</v>
      </c>
      <c r="E101" s="972"/>
      <c r="F101" s="973"/>
      <c r="G101" s="974"/>
      <c r="H101" s="951" t="s">
        <v>537</v>
      </c>
      <c r="I101" s="952"/>
      <c r="J101" s="952"/>
      <c r="K101" s="952"/>
      <c r="L101" s="952"/>
      <c r="M101" s="952"/>
      <c r="N101" s="953"/>
      <c r="O101" s="972"/>
      <c r="P101" s="973"/>
      <c r="Q101" s="973"/>
      <c r="R101" s="973"/>
      <c r="S101" s="974"/>
      <c r="T101" s="972"/>
      <c r="U101" s="973"/>
      <c r="V101" s="973"/>
      <c r="W101" s="973"/>
      <c r="X101" s="973"/>
      <c r="Y101" s="974"/>
      <c r="Z101" s="972"/>
      <c r="AA101" s="973"/>
      <c r="AB101" s="973"/>
      <c r="AC101" s="973"/>
      <c r="AD101" s="974"/>
      <c r="AE101" s="978"/>
      <c r="AF101" s="976"/>
      <c r="AG101" s="976"/>
      <c r="AH101" s="976"/>
      <c r="AI101" s="976"/>
      <c r="AJ101" s="976"/>
      <c r="AK101" s="977"/>
    </row>
    <row r="102" spans="2:37" s="66" customFormat="1" ht="18" customHeight="1" x14ac:dyDescent="0.4">
      <c r="B102" s="115"/>
      <c r="C102" s="116"/>
      <c r="D102" s="242">
        <v>8</v>
      </c>
      <c r="E102" s="972"/>
      <c r="F102" s="973"/>
      <c r="G102" s="974"/>
      <c r="H102" s="951" t="s">
        <v>537</v>
      </c>
      <c r="I102" s="952"/>
      <c r="J102" s="952"/>
      <c r="K102" s="952"/>
      <c r="L102" s="952"/>
      <c r="M102" s="952"/>
      <c r="N102" s="953"/>
      <c r="O102" s="972"/>
      <c r="P102" s="973"/>
      <c r="Q102" s="973"/>
      <c r="R102" s="973"/>
      <c r="S102" s="974"/>
      <c r="T102" s="972"/>
      <c r="U102" s="973"/>
      <c r="V102" s="973"/>
      <c r="W102" s="973"/>
      <c r="X102" s="973"/>
      <c r="Y102" s="974"/>
      <c r="Z102" s="972"/>
      <c r="AA102" s="973"/>
      <c r="AB102" s="973"/>
      <c r="AC102" s="973"/>
      <c r="AD102" s="974"/>
      <c r="AE102" s="978"/>
      <c r="AF102" s="976"/>
      <c r="AG102" s="976"/>
      <c r="AH102" s="976"/>
      <c r="AI102" s="976"/>
      <c r="AJ102" s="976"/>
      <c r="AK102" s="977"/>
    </row>
    <row r="103" spans="2:37" s="66" customFormat="1" ht="18" customHeight="1" x14ac:dyDescent="0.4">
      <c r="B103" s="115"/>
      <c r="C103" s="90"/>
      <c r="D103" s="242">
        <v>9</v>
      </c>
      <c r="E103" s="972"/>
      <c r="F103" s="973"/>
      <c r="G103" s="974"/>
      <c r="H103" s="951" t="s">
        <v>537</v>
      </c>
      <c r="I103" s="952"/>
      <c r="J103" s="952"/>
      <c r="K103" s="952"/>
      <c r="L103" s="952"/>
      <c r="M103" s="952"/>
      <c r="N103" s="953"/>
      <c r="O103" s="972"/>
      <c r="P103" s="973"/>
      <c r="Q103" s="973"/>
      <c r="R103" s="973"/>
      <c r="S103" s="974"/>
      <c r="T103" s="972"/>
      <c r="U103" s="973"/>
      <c r="V103" s="973"/>
      <c r="W103" s="973"/>
      <c r="X103" s="973"/>
      <c r="Y103" s="974"/>
      <c r="Z103" s="972"/>
      <c r="AA103" s="973"/>
      <c r="AB103" s="973"/>
      <c r="AC103" s="973"/>
      <c r="AD103" s="974"/>
      <c r="AE103" s="978"/>
      <c r="AF103" s="976"/>
      <c r="AG103" s="976"/>
      <c r="AH103" s="976"/>
      <c r="AI103" s="976"/>
      <c r="AJ103" s="976"/>
      <c r="AK103" s="977"/>
    </row>
    <row r="104" spans="2:37" s="66" customFormat="1" ht="18" customHeight="1" thickBot="1" x14ac:dyDescent="0.45">
      <c r="B104" s="117"/>
      <c r="C104" s="101"/>
      <c r="D104" s="83">
        <v>10</v>
      </c>
      <c r="E104" s="963"/>
      <c r="F104" s="964"/>
      <c r="G104" s="965"/>
      <c r="H104" s="955" t="s">
        <v>537</v>
      </c>
      <c r="I104" s="956"/>
      <c r="J104" s="956"/>
      <c r="K104" s="956"/>
      <c r="L104" s="956"/>
      <c r="M104" s="956"/>
      <c r="N104" s="957"/>
      <c r="O104" s="963"/>
      <c r="P104" s="964"/>
      <c r="Q104" s="964"/>
      <c r="R104" s="964"/>
      <c r="S104" s="965"/>
      <c r="T104" s="963"/>
      <c r="U104" s="964"/>
      <c r="V104" s="964"/>
      <c r="W104" s="964"/>
      <c r="X104" s="964"/>
      <c r="Y104" s="965"/>
      <c r="Z104" s="963"/>
      <c r="AA104" s="964"/>
      <c r="AB104" s="964"/>
      <c r="AC104" s="964"/>
      <c r="AD104" s="965"/>
      <c r="AE104" s="979"/>
      <c r="AF104" s="980"/>
      <c r="AG104" s="980"/>
      <c r="AH104" s="980"/>
      <c r="AI104" s="980"/>
      <c r="AJ104" s="980"/>
      <c r="AK104" s="981"/>
    </row>
    <row r="105" spans="2:37" s="66" customFormat="1" ht="18" customHeight="1" thickBot="1" x14ac:dyDescent="0.45">
      <c r="B105" s="57"/>
    </row>
    <row r="106" spans="2:37" s="66" customFormat="1" ht="18" customHeight="1" x14ac:dyDescent="0.4">
      <c r="B106" s="916" t="s">
        <v>627</v>
      </c>
      <c r="C106" s="917"/>
      <c r="D106" s="917"/>
      <c r="E106" s="917"/>
      <c r="F106" s="918"/>
      <c r="G106" s="922"/>
      <c r="H106" s="922"/>
      <c r="I106" s="922"/>
      <c r="J106" s="922"/>
      <c r="K106" s="922"/>
      <c r="L106" s="922"/>
      <c r="M106" s="922"/>
      <c r="N106" s="922"/>
      <c r="O106" s="922"/>
      <c r="P106" s="922"/>
      <c r="Q106" s="922"/>
      <c r="R106" s="922"/>
      <c r="S106" s="922"/>
      <c r="T106" s="922"/>
      <c r="U106" s="922"/>
      <c r="V106" s="922"/>
      <c r="W106" s="922"/>
      <c r="X106" s="922"/>
      <c r="Y106" s="922"/>
      <c r="Z106" s="922"/>
      <c r="AA106" s="922"/>
      <c r="AB106" s="922"/>
      <c r="AC106" s="922"/>
      <c r="AD106" s="922"/>
      <c r="AE106" s="922"/>
      <c r="AF106" s="922"/>
      <c r="AG106" s="922"/>
      <c r="AH106" s="922"/>
      <c r="AI106" s="922"/>
      <c r="AJ106" s="922"/>
      <c r="AK106" s="923"/>
    </row>
    <row r="107" spans="2:37" s="66" customFormat="1" ht="18" customHeight="1" thickBot="1" x14ac:dyDescent="0.45">
      <c r="B107" s="919"/>
      <c r="C107" s="920"/>
      <c r="D107" s="920"/>
      <c r="E107" s="920"/>
      <c r="F107" s="921"/>
      <c r="G107" s="924"/>
      <c r="H107" s="924"/>
      <c r="I107" s="924"/>
      <c r="J107" s="924"/>
      <c r="K107" s="924"/>
      <c r="L107" s="924"/>
      <c r="M107" s="924"/>
      <c r="N107" s="924"/>
      <c r="O107" s="924"/>
      <c r="P107" s="924"/>
      <c r="Q107" s="924"/>
      <c r="R107" s="924"/>
      <c r="S107" s="924"/>
      <c r="T107" s="924"/>
      <c r="U107" s="924"/>
      <c r="V107" s="924"/>
      <c r="W107" s="924"/>
      <c r="X107" s="924"/>
      <c r="Y107" s="924"/>
      <c r="Z107" s="924"/>
      <c r="AA107" s="924"/>
      <c r="AB107" s="924"/>
      <c r="AC107" s="924"/>
      <c r="AD107" s="924"/>
      <c r="AE107" s="924"/>
      <c r="AF107" s="924"/>
      <c r="AG107" s="924"/>
      <c r="AH107" s="924"/>
      <c r="AI107" s="924"/>
      <c r="AJ107" s="924"/>
      <c r="AK107" s="925"/>
    </row>
    <row r="108" spans="2:37" s="66" customFormat="1" ht="18" customHeight="1" x14ac:dyDescent="0.4">
      <c r="B108" s="57" t="s">
        <v>626</v>
      </c>
      <c r="C108" s="128" t="s">
        <v>625</v>
      </c>
      <c r="AH108" s="34"/>
      <c r="AJ108" s="85"/>
    </row>
    <row r="109" spans="2:37" s="66" customFormat="1" ht="18" customHeight="1" x14ac:dyDescent="0.4">
      <c r="B109" s="129" t="s">
        <v>349</v>
      </c>
      <c r="C109" s="128"/>
      <c r="AH109" s="34"/>
      <c r="AJ109" s="85"/>
    </row>
    <row r="110" spans="2:37" s="66" customFormat="1" ht="27" customHeight="1" x14ac:dyDescent="0.4">
      <c r="B110" s="942" t="s">
        <v>350</v>
      </c>
      <c r="C110" s="943"/>
      <c r="D110" s="943"/>
      <c r="E110" s="943"/>
      <c r="F110" s="944"/>
      <c r="G110" s="941" t="s">
        <v>351</v>
      </c>
      <c r="H110" s="927"/>
      <c r="I110" s="928"/>
      <c r="J110" s="929" t="s">
        <v>352</v>
      </c>
      <c r="K110" s="930"/>
      <c r="L110" s="930"/>
      <c r="M110" s="930"/>
      <c r="N110" s="930"/>
      <c r="O110" s="931">
        <v>15</v>
      </c>
      <c r="P110" s="931"/>
      <c r="Q110" s="877" t="s">
        <v>353</v>
      </c>
      <c r="R110" s="877"/>
      <c r="S110" s="877"/>
      <c r="T110" s="877"/>
      <c r="U110" s="877"/>
      <c r="V110" s="877"/>
      <c r="W110" s="932" t="s">
        <v>525</v>
      </c>
      <c r="X110" s="933"/>
      <c r="Y110" s="933"/>
      <c r="Z110" s="933"/>
      <c r="AA110" s="933"/>
      <c r="AB110" s="933"/>
      <c r="AC110" s="933"/>
      <c r="AD110" s="933"/>
      <c r="AE110" s="933"/>
      <c r="AF110" s="933"/>
      <c r="AG110" s="933"/>
      <c r="AH110" s="933"/>
      <c r="AI110" s="933"/>
      <c r="AJ110" s="933"/>
      <c r="AK110" s="934"/>
    </row>
    <row r="111" spans="2:37" s="66" customFormat="1" ht="27" customHeight="1" x14ac:dyDescent="0.4">
      <c r="B111" s="945"/>
      <c r="C111" s="946"/>
      <c r="D111" s="946"/>
      <c r="E111" s="946"/>
      <c r="F111" s="947"/>
      <c r="G111" s="941" t="s">
        <v>541</v>
      </c>
      <c r="H111" s="927"/>
      <c r="I111" s="928"/>
      <c r="J111" s="929" t="s">
        <v>352</v>
      </c>
      <c r="K111" s="930"/>
      <c r="L111" s="930"/>
      <c r="M111" s="930"/>
      <c r="N111" s="930"/>
      <c r="O111" s="931">
        <v>10</v>
      </c>
      <c r="P111" s="931"/>
      <c r="Q111" s="877" t="s">
        <v>353</v>
      </c>
      <c r="R111" s="877"/>
      <c r="S111" s="877"/>
      <c r="T111" s="877"/>
      <c r="U111" s="877"/>
      <c r="V111" s="877"/>
      <c r="W111" s="935"/>
      <c r="X111" s="936"/>
      <c r="Y111" s="936"/>
      <c r="Z111" s="936"/>
      <c r="AA111" s="936"/>
      <c r="AB111" s="936"/>
      <c r="AC111" s="936"/>
      <c r="AD111" s="936"/>
      <c r="AE111" s="936"/>
      <c r="AF111" s="936"/>
      <c r="AG111" s="936"/>
      <c r="AH111" s="936"/>
      <c r="AI111" s="936"/>
      <c r="AJ111" s="936"/>
      <c r="AK111" s="937"/>
    </row>
    <row r="112" spans="2:37" s="66" customFormat="1" ht="27" customHeight="1" x14ac:dyDescent="0.4">
      <c r="B112" s="945"/>
      <c r="C112" s="946"/>
      <c r="D112" s="946"/>
      <c r="E112" s="946"/>
      <c r="F112" s="947"/>
      <c r="G112" s="941" t="s">
        <v>542</v>
      </c>
      <c r="H112" s="927"/>
      <c r="I112" s="928"/>
      <c r="J112" s="929" t="s">
        <v>352</v>
      </c>
      <c r="K112" s="930"/>
      <c r="L112" s="930"/>
      <c r="M112" s="930"/>
      <c r="N112" s="930"/>
      <c r="O112" s="931">
        <v>5</v>
      </c>
      <c r="P112" s="931"/>
      <c r="Q112" s="877" t="s">
        <v>353</v>
      </c>
      <c r="R112" s="877"/>
      <c r="S112" s="877"/>
      <c r="T112" s="877"/>
      <c r="U112" s="877"/>
      <c r="V112" s="877"/>
      <c r="W112" s="935"/>
      <c r="X112" s="936"/>
      <c r="Y112" s="936"/>
      <c r="Z112" s="936"/>
      <c r="AA112" s="936"/>
      <c r="AB112" s="936"/>
      <c r="AC112" s="936"/>
      <c r="AD112" s="936"/>
      <c r="AE112" s="936"/>
      <c r="AF112" s="936"/>
      <c r="AG112" s="936"/>
      <c r="AH112" s="936"/>
      <c r="AI112" s="936"/>
      <c r="AJ112" s="936"/>
      <c r="AK112" s="937"/>
    </row>
    <row r="113" spans="2:41" s="66" customFormat="1" ht="27" customHeight="1" x14ac:dyDescent="0.4">
      <c r="B113" s="948"/>
      <c r="C113" s="949"/>
      <c r="D113" s="949"/>
      <c r="E113" s="949"/>
      <c r="F113" s="950"/>
      <c r="G113" s="941" t="s">
        <v>253</v>
      </c>
      <c r="H113" s="927"/>
      <c r="I113" s="928"/>
      <c r="J113" s="929" t="s">
        <v>352</v>
      </c>
      <c r="K113" s="930"/>
      <c r="L113" s="930"/>
      <c r="M113" s="930"/>
      <c r="N113" s="930"/>
      <c r="O113" s="931">
        <v>10</v>
      </c>
      <c r="P113" s="931"/>
      <c r="Q113" s="877" t="s">
        <v>353</v>
      </c>
      <c r="R113" s="877"/>
      <c r="S113" s="877"/>
      <c r="T113" s="877"/>
      <c r="U113" s="877"/>
      <c r="V113" s="877"/>
      <c r="W113" s="938"/>
      <c r="X113" s="939"/>
      <c r="Y113" s="939"/>
      <c r="Z113" s="939"/>
      <c r="AA113" s="939"/>
      <c r="AB113" s="939"/>
      <c r="AC113" s="939"/>
      <c r="AD113" s="939"/>
      <c r="AE113" s="939"/>
      <c r="AF113" s="939"/>
      <c r="AG113" s="939"/>
      <c r="AH113" s="939"/>
      <c r="AI113" s="939"/>
      <c r="AJ113" s="939"/>
      <c r="AK113" s="940"/>
    </row>
    <row r="114" spans="2:41" ht="24" customHeight="1" x14ac:dyDescent="0.4">
      <c r="B114" s="896" t="s">
        <v>357</v>
      </c>
      <c r="C114" s="897"/>
      <c r="D114" s="897"/>
      <c r="E114" s="897"/>
      <c r="F114" s="898"/>
      <c r="G114" s="861" t="s">
        <v>358</v>
      </c>
      <c r="H114" s="890"/>
      <c r="I114" s="890"/>
      <c r="J114" s="890"/>
      <c r="K114" s="862"/>
      <c r="L114" s="908" t="s">
        <v>359</v>
      </c>
      <c r="M114" s="909"/>
      <c r="N114" s="909"/>
      <c r="O114" s="909"/>
      <c r="P114" s="909"/>
      <c r="Q114" s="909"/>
      <c r="R114" s="909"/>
      <c r="S114" s="909"/>
      <c r="T114" s="909"/>
      <c r="U114" s="909"/>
      <c r="V114" s="909"/>
      <c r="W114" s="909"/>
      <c r="X114" s="909"/>
      <c r="Y114" s="909"/>
      <c r="Z114" s="909"/>
      <c r="AA114" s="909"/>
      <c r="AB114" s="909"/>
      <c r="AC114" s="909"/>
      <c r="AD114" s="909"/>
      <c r="AE114" s="909"/>
      <c r="AF114" s="909"/>
      <c r="AG114" s="909"/>
      <c r="AH114" s="909"/>
      <c r="AI114" s="909"/>
      <c r="AJ114" s="909"/>
      <c r="AK114" s="910"/>
      <c r="AN114" s="34" t="s">
        <v>360</v>
      </c>
      <c r="AO114" s="34" t="s">
        <v>359</v>
      </c>
    </row>
    <row r="115" spans="2:41" ht="24" customHeight="1" x14ac:dyDescent="0.4">
      <c r="B115" s="905"/>
      <c r="C115" s="906"/>
      <c r="D115" s="906"/>
      <c r="E115" s="906"/>
      <c r="F115" s="907"/>
      <c r="G115" s="911" t="s">
        <v>361</v>
      </c>
      <c r="H115" s="911"/>
      <c r="I115" s="911"/>
      <c r="J115" s="911" t="s">
        <v>362</v>
      </c>
      <c r="K115" s="911"/>
      <c r="L115" s="902" t="s">
        <v>363</v>
      </c>
      <c r="M115" s="902"/>
      <c r="N115" s="902"/>
      <c r="O115" s="902"/>
      <c r="P115" s="902"/>
      <c r="Q115" s="902"/>
      <c r="R115" s="902"/>
      <c r="S115" s="902"/>
      <c r="T115" s="902"/>
      <c r="U115" s="902"/>
      <c r="V115" s="902"/>
      <c r="W115" s="902"/>
      <c r="X115" s="902"/>
      <c r="Y115" s="902"/>
      <c r="Z115" s="902"/>
      <c r="AA115" s="902"/>
      <c r="AB115" s="902"/>
      <c r="AC115" s="902"/>
      <c r="AD115" s="902"/>
      <c r="AE115" s="902"/>
      <c r="AF115" s="902"/>
      <c r="AG115" s="902"/>
      <c r="AH115" s="902"/>
      <c r="AI115" s="902"/>
      <c r="AJ115" s="902"/>
      <c r="AK115" s="902"/>
    </row>
    <row r="116" spans="2:41" ht="24" customHeight="1" x14ac:dyDescent="0.4">
      <c r="B116" s="905"/>
      <c r="C116" s="906"/>
      <c r="D116" s="906"/>
      <c r="E116" s="906"/>
      <c r="F116" s="907"/>
      <c r="G116" s="911"/>
      <c r="H116" s="911"/>
      <c r="I116" s="911"/>
      <c r="J116" s="911" t="s">
        <v>364</v>
      </c>
      <c r="K116" s="911"/>
      <c r="L116" s="902" t="s">
        <v>365</v>
      </c>
      <c r="M116" s="902"/>
      <c r="N116" s="902"/>
      <c r="O116" s="902"/>
      <c r="P116" s="902"/>
      <c r="Q116" s="902"/>
      <c r="R116" s="902"/>
      <c r="S116" s="902"/>
      <c r="T116" s="902"/>
      <c r="U116" s="902"/>
      <c r="V116" s="902"/>
      <c r="W116" s="902"/>
      <c r="X116" s="902"/>
      <c r="Y116" s="902"/>
      <c r="Z116" s="902"/>
      <c r="AA116" s="902"/>
      <c r="AB116" s="902"/>
      <c r="AC116" s="902"/>
      <c r="AD116" s="902"/>
      <c r="AE116" s="902"/>
      <c r="AF116" s="902"/>
      <c r="AG116" s="902"/>
      <c r="AH116" s="902"/>
      <c r="AI116" s="902"/>
      <c r="AJ116" s="902"/>
      <c r="AK116" s="902"/>
    </row>
    <row r="117" spans="2:41" ht="27.95" customHeight="1" x14ac:dyDescent="0.4">
      <c r="B117" s="905"/>
      <c r="C117" s="906"/>
      <c r="D117" s="906"/>
      <c r="E117" s="906"/>
      <c r="F117" s="907"/>
      <c r="G117" s="911"/>
      <c r="H117" s="911"/>
      <c r="I117" s="911"/>
      <c r="J117" s="911" t="s">
        <v>366</v>
      </c>
      <c r="K117" s="911"/>
      <c r="L117" s="912" t="s">
        <v>367</v>
      </c>
      <c r="M117" s="913"/>
      <c r="N117" s="913"/>
      <c r="O117" s="913"/>
      <c r="P117" s="913"/>
      <c r="Q117" s="893" t="s">
        <v>368</v>
      </c>
      <c r="R117" s="894"/>
      <c r="S117" s="894"/>
      <c r="T117" s="894"/>
      <c r="U117" s="894"/>
      <c r="V117" s="894"/>
      <c r="W117" s="894"/>
      <c r="X117" s="894"/>
      <c r="Y117" s="894"/>
      <c r="Z117" s="894"/>
      <c r="AA117" s="894"/>
      <c r="AB117" s="894"/>
      <c r="AC117" s="894"/>
      <c r="AD117" s="894"/>
      <c r="AE117" s="894"/>
      <c r="AF117" s="894"/>
      <c r="AG117" s="894"/>
      <c r="AH117" s="894"/>
      <c r="AI117" s="894"/>
      <c r="AJ117" s="894"/>
      <c r="AK117" s="895"/>
    </row>
    <row r="118" spans="2:41" ht="21.95" customHeight="1" x14ac:dyDescent="0.4">
      <c r="B118" s="896" t="s">
        <v>369</v>
      </c>
      <c r="C118" s="897"/>
      <c r="D118" s="897"/>
      <c r="E118" s="897"/>
      <c r="F118" s="898"/>
      <c r="G118" s="861" t="s">
        <v>370</v>
      </c>
      <c r="H118" s="890"/>
      <c r="I118" s="890"/>
      <c r="J118" s="890"/>
      <c r="K118" s="862"/>
      <c r="L118" s="902" t="s">
        <v>371</v>
      </c>
      <c r="M118" s="902"/>
      <c r="N118" s="902"/>
      <c r="O118" s="902"/>
      <c r="P118" s="902"/>
      <c r="Q118" s="902"/>
      <c r="R118" s="902"/>
      <c r="S118" s="902"/>
      <c r="T118" s="902"/>
      <c r="U118" s="902"/>
      <c r="V118" s="902"/>
      <c r="W118" s="902"/>
      <c r="X118" s="902"/>
      <c r="Y118" s="902"/>
      <c r="Z118" s="902"/>
      <c r="AA118" s="902"/>
      <c r="AB118" s="902"/>
      <c r="AC118" s="902"/>
      <c r="AD118" s="902"/>
      <c r="AE118" s="902"/>
      <c r="AF118" s="902"/>
      <c r="AG118" s="902"/>
      <c r="AH118" s="902"/>
      <c r="AI118" s="902"/>
      <c r="AJ118" s="902"/>
      <c r="AK118" s="902"/>
    </row>
    <row r="119" spans="2:41" ht="30" customHeight="1" x14ac:dyDescent="0.4">
      <c r="B119" s="899"/>
      <c r="C119" s="900"/>
      <c r="D119" s="900"/>
      <c r="E119" s="900"/>
      <c r="F119" s="901"/>
      <c r="G119" s="861" t="s">
        <v>372</v>
      </c>
      <c r="H119" s="890"/>
      <c r="I119" s="890"/>
      <c r="J119" s="890"/>
      <c r="K119" s="862"/>
      <c r="L119" s="903" t="s">
        <v>534</v>
      </c>
      <c r="M119" s="904"/>
      <c r="N119" s="904"/>
      <c r="O119" s="904"/>
      <c r="P119" s="904"/>
      <c r="Q119" s="904"/>
      <c r="R119" s="904"/>
      <c r="S119" s="904"/>
      <c r="T119" s="904"/>
      <c r="U119" s="904"/>
      <c r="V119" s="904"/>
      <c r="W119" s="904"/>
      <c r="X119" s="904"/>
      <c r="Y119" s="904"/>
      <c r="Z119" s="904"/>
      <c r="AA119" s="904"/>
      <c r="AB119" s="904"/>
      <c r="AC119" s="904"/>
      <c r="AD119" s="904"/>
      <c r="AE119" s="904"/>
      <c r="AF119" s="904"/>
      <c r="AG119" s="904"/>
      <c r="AH119" s="904"/>
      <c r="AI119" s="904"/>
      <c r="AJ119" s="904"/>
      <c r="AK119" s="904"/>
    </row>
    <row r="121" spans="2:41" ht="15" customHeight="1" x14ac:dyDescent="0.4">
      <c r="B121" s="130" t="s">
        <v>374</v>
      </c>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row>
    <row r="122" spans="2:41" ht="9.9499999999999993" customHeight="1" x14ac:dyDescent="0.4"/>
    <row r="123" spans="2:41" ht="24.95" customHeight="1" x14ac:dyDescent="0.4">
      <c r="B123" s="879" t="s">
        <v>375</v>
      </c>
      <c r="C123" s="880"/>
      <c r="D123" s="880"/>
      <c r="E123" s="881"/>
      <c r="F123" s="885" t="s">
        <v>376</v>
      </c>
      <c r="G123" s="872"/>
      <c r="H123" s="861" t="s">
        <v>377</v>
      </c>
      <c r="I123" s="890"/>
      <c r="J123" s="862"/>
      <c r="K123" s="891"/>
      <c r="L123" s="891"/>
      <c r="M123" s="891"/>
      <c r="N123" s="891"/>
      <c r="O123" s="891"/>
      <c r="P123" s="891"/>
      <c r="Q123" s="891"/>
      <c r="R123" s="891"/>
      <c r="S123" s="891"/>
      <c r="T123" s="891"/>
      <c r="U123" s="891"/>
      <c r="V123" s="891"/>
      <c r="W123" s="891"/>
      <c r="X123" s="891"/>
      <c r="Y123" s="891"/>
      <c r="Z123" s="891"/>
      <c r="AA123" s="891"/>
      <c r="AB123" s="891"/>
      <c r="AC123" s="891"/>
      <c r="AD123" s="891"/>
      <c r="AE123" s="891"/>
      <c r="AF123" s="891"/>
      <c r="AG123" s="891"/>
      <c r="AH123" s="891"/>
      <c r="AI123" s="891"/>
      <c r="AJ123" s="891"/>
      <c r="AK123" s="892"/>
      <c r="AL123" s="108"/>
    </row>
    <row r="124" spans="2:41" ht="24.95" customHeight="1" x14ac:dyDescent="0.4">
      <c r="B124" s="882"/>
      <c r="C124" s="883"/>
      <c r="D124" s="883"/>
      <c r="E124" s="884"/>
      <c r="F124" s="886"/>
      <c r="G124" s="887"/>
      <c r="H124" s="861" t="s">
        <v>378</v>
      </c>
      <c r="I124" s="890"/>
      <c r="J124" s="862"/>
      <c r="K124" s="861" t="s">
        <v>379</v>
      </c>
      <c r="L124" s="862"/>
      <c r="M124" s="863"/>
      <c r="N124" s="864"/>
      <c r="O124" s="864"/>
      <c r="P124" s="864"/>
      <c r="Q124" s="864"/>
      <c r="R124" s="864"/>
      <c r="S124" s="865"/>
      <c r="T124" s="861" t="s">
        <v>380</v>
      </c>
      <c r="U124" s="890"/>
      <c r="V124" s="862"/>
      <c r="W124" s="863"/>
      <c r="X124" s="864"/>
      <c r="Y124" s="864"/>
      <c r="Z124" s="864"/>
      <c r="AA124" s="864"/>
      <c r="AB124" s="864"/>
      <c r="AC124" s="864"/>
      <c r="AD124" s="865"/>
      <c r="AE124" s="861" t="s">
        <v>381</v>
      </c>
      <c r="AF124" s="862"/>
      <c r="AG124" s="858"/>
      <c r="AH124" s="859"/>
      <c r="AI124" s="859"/>
      <c r="AJ124" s="859"/>
      <c r="AK124" s="860"/>
      <c r="AL124" s="108"/>
    </row>
    <row r="125" spans="2:41" ht="24.95" customHeight="1" x14ac:dyDescent="0.4">
      <c r="B125" s="882"/>
      <c r="C125" s="883"/>
      <c r="D125" s="883"/>
      <c r="E125" s="884"/>
      <c r="F125" s="888"/>
      <c r="G125" s="889"/>
      <c r="H125" s="861"/>
      <c r="I125" s="890"/>
      <c r="J125" s="862"/>
      <c r="K125" s="861" t="s">
        <v>382</v>
      </c>
      <c r="L125" s="862"/>
      <c r="M125" s="863"/>
      <c r="N125" s="864"/>
      <c r="O125" s="864"/>
      <c r="P125" s="864"/>
      <c r="Q125" s="864"/>
      <c r="R125" s="864"/>
      <c r="S125" s="864"/>
      <c r="T125" s="864"/>
      <c r="U125" s="864"/>
      <c r="V125" s="864"/>
      <c r="W125" s="864"/>
      <c r="X125" s="864"/>
      <c r="Y125" s="864"/>
      <c r="Z125" s="864"/>
      <c r="AA125" s="864"/>
      <c r="AB125" s="864"/>
      <c r="AC125" s="864"/>
      <c r="AD125" s="864"/>
      <c r="AE125" s="864"/>
      <c r="AF125" s="864"/>
      <c r="AG125" s="864"/>
      <c r="AH125" s="864"/>
      <c r="AI125" s="864"/>
      <c r="AJ125" s="864"/>
      <c r="AK125" s="865"/>
      <c r="AL125" s="108"/>
    </row>
    <row r="126" spans="2:41" ht="24.95" customHeight="1" x14ac:dyDescent="0.4">
      <c r="B126" s="882"/>
      <c r="C126" s="883"/>
      <c r="D126" s="883"/>
      <c r="E126" s="884"/>
      <c r="F126" s="866" t="s">
        <v>383</v>
      </c>
      <c r="G126" s="867"/>
      <c r="H126" s="867"/>
      <c r="I126" s="867"/>
      <c r="J126" s="868"/>
      <c r="K126" s="869"/>
      <c r="L126" s="869"/>
      <c r="M126" s="869"/>
      <c r="N126" s="869"/>
      <c r="O126" s="869"/>
      <c r="P126" s="869"/>
      <c r="Q126" s="869"/>
      <c r="R126" s="869"/>
      <c r="S126" s="869"/>
      <c r="T126" s="869"/>
      <c r="U126" s="869"/>
      <c r="V126" s="869"/>
      <c r="W126" s="869"/>
      <c r="X126" s="869"/>
      <c r="Y126" s="869"/>
      <c r="Z126" s="869"/>
      <c r="AA126" s="869"/>
      <c r="AB126" s="869"/>
      <c r="AC126" s="869"/>
      <c r="AD126" s="869"/>
      <c r="AE126" s="869"/>
      <c r="AF126" s="869"/>
      <c r="AG126" s="869"/>
      <c r="AH126" s="869"/>
      <c r="AI126" s="869"/>
      <c r="AJ126" s="869"/>
      <c r="AK126" s="870"/>
      <c r="AL126" s="108"/>
    </row>
    <row r="127" spans="2:41" ht="24.95" customHeight="1" x14ac:dyDescent="0.4">
      <c r="B127" s="882"/>
      <c r="C127" s="883"/>
      <c r="D127" s="883"/>
      <c r="E127" s="884"/>
      <c r="F127" s="871" t="s">
        <v>543</v>
      </c>
      <c r="G127" s="872"/>
      <c r="H127" s="872"/>
      <c r="I127" s="872"/>
      <c r="J127" s="873"/>
      <c r="K127" s="861" t="s">
        <v>385</v>
      </c>
      <c r="L127" s="862"/>
      <c r="M127" s="874" t="s">
        <v>386</v>
      </c>
      <c r="N127" s="875"/>
      <c r="O127" s="875"/>
      <c r="P127" s="875"/>
      <c r="Q127" s="875"/>
      <c r="R127" s="875"/>
      <c r="S127" s="876"/>
      <c r="T127" s="132" t="s">
        <v>248</v>
      </c>
      <c r="U127" s="877" t="s">
        <v>387</v>
      </c>
      <c r="V127" s="877"/>
      <c r="W127" s="877"/>
      <c r="X127" s="877"/>
      <c r="Y127" s="877"/>
      <c r="Z127" s="877"/>
      <c r="AA127" s="877"/>
      <c r="AB127" s="877"/>
      <c r="AC127" s="877"/>
      <c r="AD127" s="877"/>
      <c r="AE127" s="877"/>
      <c r="AF127" s="877"/>
      <c r="AG127" s="877"/>
      <c r="AH127" s="877"/>
      <c r="AI127" s="877"/>
      <c r="AJ127" s="877"/>
      <c r="AK127" s="878"/>
      <c r="AL127" s="108"/>
    </row>
    <row r="128" spans="2:41" ht="24.95" customHeight="1" x14ac:dyDescent="0.4">
      <c r="B128" s="848" t="s">
        <v>388</v>
      </c>
      <c r="C128" s="849"/>
      <c r="D128" s="849"/>
      <c r="E128" s="850"/>
      <c r="F128" s="851" t="s">
        <v>389</v>
      </c>
      <c r="G128" s="852"/>
      <c r="H128" s="852"/>
      <c r="I128" s="852"/>
      <c r="J128" s="853"/>
      <c r="K128" s="854" t="s">
        <v>390</v>
      </c>
      <c r="L128" s="855"/>
      <c r="M128" s="855"/>
      <c r="N128" s="855"/>
      <c r="O128" s="855"/>
      <c r="P128" s="855"/>
      <c r="Q128" s="856"/>
      <c r="R128" s="133"/>
      <c r="S128" s="134"/>
      <c r="T128" s="240"/>
      <c r="U128" s="240"/>
      <c r="V128" s="240"/>
      <c r="W128" s="240"/>
      <c r="X128" s="240"/>
      <c r="Y128" s="240"/>
      <c r="Z128" s="240"/>
      <c r="AA128" s="240"/>
      <c r="AB128" s="240"/>
      <c r="AC128" s="240"/>
      <c r="AD128" s="240"/>
      <c r="AE128" s="240"/>
      <c r="AF128" s="240"/>
      <c r="AG128" s="240"/>
      <c r="AH128" s="240"/>
      <c r="AI128" s="240"/>
      <c r="AJ128" s="240"/>
      <c r="AK128" s="241"/>
      <c r="AL128" s="108"/>
    </row>
    <row r="129" spans="1:37" s="66" customFormat="1" ht="9.9499999999999993" customHeight="1" x14ac:dyDescent="0.4">
      <c r="T129" s="34"/>
      <c r="U129" s="34"/>
      <c r="V129" s="34"/>
      <c r="W129" s="34"/>
      <c r="X129" s="34"/>
      <c r="Y129" s="34"/>
      <c r="Z129" s="34"/>
      <c r="AA129" s="34"/>
      <c r="AB129" s="34"/>
      <c r="AC129" s="34"/>
      <c r="AD129" s="34"/>
      <c r="AE129" s="34"/>
      <c r="AF129" s="34"/>
      <c r="AG129" s="34"/>
      <c r="AH129" s="34"/>
      <c r="AI129" s="34"/>
      <c r="AJ129" s="34"/>
      <c r="AK129" s="34"/>
    </row>
    <row r="130" spans="1:37" s="66" customFormat="1" ht="12" customHeight="1" x14ac:dyDescent="0.4">
      <c r="B130" s="135" t="s">
        <v>155</v>
      </c>
      <c r="C130" s="136"/>
      <c r="D130" s="136"/>
      <c r="E130" s="857" t="s">
        <v>391</v>
      </c>
      <c r="F130" s="857"/>
      <c r="G130" s="857"/>
      <c r="H130" s="857"/>
      <c r="I130" s="857"/>
      <c r="J130" s="857"/>
      <c r="K130" s="857"/>
      <c r="L130" s="857"/>
      <c r="M130" s="857"/>
      <c r="N130" s="857"/>
      <c r="O130" s="857"/>
      <c r="P130" s="857"/>
      <c r="Q130" s="857"/>
      <c r="R130" s="857"/>
      <c r="S130" s="857"/>
      <c r="T130" s="857"/>
      <c r="U130" s="857"/>
      <c r="V130" s="857"/>
      <c r="W130" s="857"/>
      <c r="X130" s="857"/>
      <c r="Y130" s="857"/>
      <c r="Z130" s="857"/>
      <c r="AA130" s="857"/>
      <c r="AB130" s="857"/>
      <c r="AC130" s="857"/>
      <c r="AD130" s="857"/>
      <c r="AE130" s="857"/>
      <c r="AF130" s="857"/>
      <c r="AG130" s="857"/>
      <c r="AH130" s="857"/>
      <c r="AI130" s="857"/>
      <c r="AJ130" s="857"/>
      <c r="AK130" s="857"/>
    </row>
    <row r="131" spans="1:37" ht="12" customHeight="1" x14ac:dyDescent="0.4">
      <c r="E131" s="857" t="s">
        <v>392</v>
      </c>
      <c r="F131" s="857"/>
      <c r="G131" s="857"/>
      <c r="H131" s="857"/>
      <c r="I131" s="857"/>
      <c r="J131" s="857"/>
      <c r="K131" s="857"/>
      <c r="L131" s="857"/>
      <c r="M131" s="857"/>
      <c r="N131" s="857"/>
      <c r="O131" s="857"/>
      <c r="P131" s="857"/>
      <c r="Q131" s="857"/>
      <c r="R131" s="857"/>
      <c r="S131" s="857"/>
      <c r="T131" s="857"/>
      <c r="U131" s="857"/>
      <c r="V131" s="857"/>
      <c r="W131" s="857"/>
      <c r="X131" s="857"/>
      <c r="Y131" s="857"/>
      <c r="Z131" s="857"/>
      <c r="AA131" s="857"/>
      <c r="AB131" s="857"/>
      <c r="AC131" s="857"/>
      <c r="AD131" s="857"/>
      <c r="AE131" s="857"/>
      <c r="AF131" s="857"/>
      <c r="AG131" s="857"/>
      <c r="AH131" s="857"/>
      <c r="AI131" s="857"/>
      <c r="AJ131" s="857"/>
      <c r="AK131" s="857"/>
    </row>
    <row r="134" spans="1:37" ht="18" customHeight="1" x14ac:dyDescent="0.4">
      <c r="B134" s="34" t="s">
        <v>393</v>
      </c>
    </row>
    <row r="135" spans="1:37" ht="18" customHeight="1" x14ac:dyDescent="0.4">
      <c r="B135" s="845" t="s">
        <v>394</v>
      </c>
      <c r="C135" s="845"/>
      <c r="D135" s="845"/>
      <c r="E135" s="845"/>
      <c r="F135" s="845"/>
      <c r="G135" s="845"/>
      <c r="H135" s="845"/>
      <c r="I135" s="845"/>
      <c r="J135" s="845"/>
      <c r="K135" s="845"/>
      <c r="L135" s="845"/>
      <c r="M135" s="845"/>
      <c r="N135" s="845"/>
      <c r="O135" s="845"/>
      <c r="P135" s="845"/>
      <c r="Q135" s="845"/>
      <c r="R135" s="845"/>
      <c r="S135" s="845"/>
      <c r="T135" s="845"/>
      <c r="U135" s="845"/>
      <c r="V135" s="838" t="s">
        <v>395</v>
      </c>
      <c r="W135" s="837"/>
      <c r="X135" s="837"/>
      <c r="Y135" s="846"/>
      <c r="Z135" s="847" t="s">
        <v>396</v>
      </c>
      <c r="AA135" s="847"/>
      <c r="AB135" s="847"/>
      <c r="AC135" s="847"/>
      <c r="AD135" s="838" t="s">
        <v>397</v>
      </c>
      <c r="AE135" s="837"/>
      <c r="AF135" s="837"/>
      <c r="AG135" s="846"/>
    </row>
    <row r="136" spans="1:37" ht="18" customHeight="1" x14ac:dyDescent="0.4">
      <c r="B136" s="223" t="s">
        <v>398</v>
      </c>
      <c r="C136" s="224"/>
      <c r="D136" s="224"/>
      <c r="E136" s="224"/>
      <c r="F136" s="224"/>
      <c r="G136" s="224"/>
      <c r="H136" s="224"/>
      <c r="I136" s="224"/>
      <c r="J136" s="224"/>
      <c r="K136" s="224"/>
      <c r="L136" s="224"/>
      <c r="M136" s="224"/>
      <c r="N136" s="224"/>
      <c r="O136" s="224"/>
      <c r="P136" s="224"/>
      <c r="Q136" s="224"/>
      <c r="R136" s="224"/>
      <c r="S136" s="224"/>
      <c r="T136" s="224"/>
      <c r="U136" s="224"/>
      <c r="V136" s="224"/>
      <c r="W136" s="224"/>
      <c r="X136" s="224"/>
      <c r="Y136" s="224"/>
      <c r="Z136" s="224"/>
      <c r="AA136" s="224"/>
      <c r="AB136" s="224"/>
      <c r="AC136" s="224"/>
      <c r="AD136" s="224"/>
      <c r="AE136" s="224"/>
      <c r="AF136" s="224"/>
      <c r="AG136" s="225"/>
    </row>
    <row r="137" spans="1:37" ht="18" customHeight="1" x14ac:dyDescent="0.4">
      <c r="B137" s="226"/>
      <c r="C137" s="223" t="s">
        <v>399</v>
      </c>
      <c r="D137" s="227"/>
      <c r="E137" s="227"/>
      <c r="F137" s="227"/>
      <c r="G137" s="227"/>
      <c r="H137" s="227"/>
      <c r="I137" s="227"/>
      <c r="J137" s="227"/>
      <c r="K137" s="227"/>
      <c r="L137" s="227"/>
      <c r="M137" s="227"/>
      <c r="N137" s="227"/>
      <c r="O137" s="227"/>
      <c r="P137" s="227"/>
      <c r="Q137" s="227"/>
      <c r="R137" s="227"/>
      <c r="S137" s="227"/>
      <c r="T137" s="227"/>
      <c r="U137" s="227"/>
      <c r="V137" s="227"/>
      <c r="W137" s="227"/>
      <c r="X137" s="227"/>
      <c r="Y137" s="227"/>
      <c r="Z137" s="227"/>
      <c r="AA137" s="227"/>
      <c r="AB137" s="227"/>
      <c r="AC137" s="227"/>
      <c r="AD137" s="227"/>
      <c r="AE137" s="227"/>
      <c r="AF137" s="227"/>
      <c r="AG137" s="228"/>
    </row>
    <row r="138" spans="1:37" ht="18" customHeight="1" x14ac:dyDescent="0.4">
      <c r="B138" s="226"/>
      <c r="C138" s="229"/>
      <c r="D138" s="840" t="s">
        <v>351</v>
      </c>
      <c r="E138" s="841"/>
      <c r="F138" s="841"/>
      <c r="G138" s="841"/>
      <c r="H138" s="841"/>
      <c r="I138" s="841"/>
      <c r="J138" s="841"/>
      <c r="K138" s="841"/>
      <c r="L138" s="841"/>
      <c r="M138" s="841"/>
      <c r="N138" s="841"/>
      <c r="O138" s="841"/>
      <c r="P138" s="841"/>
      <c r="Q138" s="841"/>
      <c r="R138" s="841"/>
      <c r="S138" s="841"/>
      <c r="T138" s="841"/>
      <c r="U138" s="841"/>
      <c r="V138" s="841"/>
      <c r="W138" s="841"/>
      <c r="X138" s="841"/>
      <c r="Y138" s="841"/>
      <c r="Z138" s="841"/>
      <c r="AA138" s="841"/>
      <c r="AB138" s="841"/>
      <c r="AC138" s="841"/>
      <c r="AD138" s="841"/>
      <c r="AE138" s="841"/>
      <c r="AF138" s="841"/>
      <c r="AG138" s="842"/>
    </row>
    <row r="139" spans="1:37" ht="18" customHeight="1" x14ac:dyDescent="0.4">
      <c r="A139" s="230"/>
      <c r="B139" s="226"/>
      <c r="C139" s="229"/>
      <c r="D139" s="1192" t="s">
        <v>400</v>
      </c>
      <c r="E139" s="1193"/>
      <c r="F139" s="1193"/>
      <c r="G139" s="1193"/>
      <c r="H139" s="1193"/>
      <c r="I139" s="1193"/>
      <c r="J139" s="1193"/>
      <c r="K139" s="1193"/>
      <c r="L139" s="1193"/>
      <c r="M139" s="1193"/>
      <c r="N139" s="1193"/>
      <c r="O139" s="1193"/>
      <c r="P139" s="1193"/>
      <c r="Q139" s="1193"/>
      <c r="R139" s="1193"/>
      <c r="S139" s="1193"/>
      <c r="T139" s="1193"/>
      <c r="U139" s="1193"/>
      <c r="V139" s="835" t="s">
        <v>401</v>
      </c>
      <c r="W139" s="835"/>
      <c r="X139" s="835"/>
      <c r="Y139" s="835"/>
      <c r="Z139" s="824">
        <f>IF(AND($F$9="■",$AC$19="平日・日中"),1,0)</f>
        <v>0</v>
      </c>
      <c r="AA139" s="824"/>
      <c r="AB139" s="824"/>
      <c r="AC139" s="824"/>
      <c r="AD139" s="826">
        <f>Z139*40000</f>
        <v>0</v>
      </c>
      <c r="AE139" s="826"/>
      <c r="AF139" s="826"/>
      <c r="AG139" s="826"/>
    </row>
    <row r="140" spans="1:37" ht="18" customHeight="1" x14ac:dyDescent="0.4">
      <c r="A140" s="230"/>
      <c r="B140" s="226"/>
      <c r="C140" s="227"/>
      <c r="D140" s="1191" t="s">
        <v>402</v>
      </c>
      <c r="E140" s="1191"/>
      <c r="F140" s="1191"/>
      <c r="G140" s="1191"/>
      <c r="H140" s="1191"/>
      <c r="I140" s="1191"/>
      <c r="J140" s="1191"/>
      <c r="K140" s="1191"/>
      <c r="L140" s="1191"/>
      <c r="M140" s="1191"/>
      <c r="N140" s="1191"/>
      <c r="O140" s="1191"/>
      <c r="P140" s="1191"/>
      <c r="Q140" s="1191"/>
      <c r="R140" s="1191"/>
      <c r="S140" s="1191"/>
      <c r="T140" s="1191"/>
      <c r="U140" s="1191"/>
      <c r="V140" s="824" t="s">
        <v>403</v>
      </c>
      <c r="W140" s="824"/>
      <c r="X140" s="824"/>
      <c r="Y140" s="824"/>
      <c r="Z140" s="824">
        <f>IF(AND($F$9="■",$AC$19="休日・夜間"),1,0)</f>
        <v>0</v>
      </c>
      <c r="AA140" s="824"/>
      <c r="AB140" s="824"/>
      <c r="AC140" s="824"/>
      <c r="AD140" s="826">
        <f>Z140*50000</f>
        <v>0</v>
      </c>
      <c r="AE140" s="826"/>
      <c r="AF140" s="826"/>
      <c r="AG140" s="826"/>
    </row>
    <row r="141" spans="1:37" ht="18" customHeight="1" x14ac:dyDescent="0.4">
      <c r="B141" s="226"/>
      <c r="C141" s="227"/>
      <c r="D141" s="824" t="s">
        <v>404</v>
      </c>
      <c r="E141" s="824"/>
      <c r="F141" s="824"/>
      <c r="G141" s="824"/>
      <c r="H141" s="824"/>
      <c r="I141" s="824"/>
      <c r="J141" s="824"/>
      <c r="K141" s="824"/>
      <c r="L141" s="824"/>
      <c r="M141" s="824"/>
      <c r="N141" s="824"/>
      <c r="O141" s="824"/>
      <c r="P141" s="824"/>
      <c r="Q141" s="824"/>
      <c r="R141" s="824"/>
      <c r="S141" s="824"/>
      <c r="T141" s="824"/>
      <c r="U141" s="824"/>
      <c r="V141" s="824" t="s">
        <v>401</v>
      </c>
      <c r="W141" s="824"/>
      <c r="X141" s="824"/>
      <c r="Y141" s="824"/>
      <c r="Z141" s="824">
        <f>IF(AND($F$9="■",$H$54+$H$55+$H$56+$H$57+$H$58&gt;0),1,0)</f>
        <v>0</v>
      </c>
      <c r="AA141" s="824"/>
      <c r="AB141" s="824"/>
      <c r="AC141" s="824"/>
      <c r="AD141" s="826">
        <f t="shared" ref="AD141:AD142" si="0">Z141*40000</f>
        <v>0</v>
      </c>
      <c r="AE141" s="826"/>
      <c r="AF141" s="826"/>
      <c r="AG141" s="826"/>
    </row>
    <row r="142" spans="1:37" ht="18" customHeight="1" x14ac:dyDescent="0.4">
      <c r="B142" s="226"/>
      <c r="C142" s="227"/>
      <c r="D142" s="824" t="s">
        <v>405</v>
      </c>
      <c r="E142" s="824"/>
      <c r="F142" s="824"/>
      <c r="G142" s="824"/>
      <c r="H142" s="824"/>
      <c r="I142" s="824"/>
      <c r="J142" s="824"/>
      <c r="K142" s="824"/>
      <c r="L142" s="824"/>
      <c r="M142" s="824"/>
      <c r="N142" s="824"/>
      <c r="O142" s="824"/>
      <c r="P142" s="824"/>
      <c r="Q142" s="824"/>
      <c r="R142" s="824"/>
      <c r="S142" s="824"/>
      <c r="T142" s="824"/>
      <c r="U142" s="824"/>
      <c r="V142" s="824" t="s">
        <v>401</v>
      </c>
      <c r="W142" s="824"/>
      <c r="X142" s="824"/>
      <c r="Y142" s="824"/>
      <c r="Z142" s="824">
        <f>IF(AND($H$62="■",$F$9="■"),1,0)</f>
        <v>0</v>
      </c>
      <c r="AA142" s="824"/>
      <c r="AB142" s="824"/>
      <c r="AC142" s="824"/>
      <c r="AD142" s="826">
        <f t="shared" si="0"/>
        <v>0</v>
      </c>
      <c r="AE142" s="826"/>
      <c r="AF142" s="826"/>
      <c r="AG142" s="826"/>
    </row>
    <row r="143" spans="1:37" ht="18" customHeight="1" x14ac:dyDescent="0.4">
      <c r="B143" s="226"/>
      <c r="C143" s="227"/>
      <c r="D143" s="824" t="s">
        <v>317</v>
      </c>
      <c r="E143" s="824"/>
      <c r="F143" s="824"/>
      <c r="G143" s="824"/>
      <c r="H143" s="824"/>
      <c r="I143" s="824"/>
      <c r="J143" s="824"/>
      <c r="K143" s="824"/>
      <c r="L143" s="824"/>
      <c r="M143" s="824"/>
      <c r="N143" s="824"/>
      <c r="O143" s="824"/>
      <c r="P143" s="824"/>
      <c r="Q143" s="824"/>
      <c r="R143" s="824"/>
      <c r="S143" s="824"/>
      <c r="T143" s="824"/>
      <c r="U143" s="824"/>
      <c r="V143" s="824" t="s">
        <v>406</v>
      </c>
      <c r="W143" s="824"/>
      <c r="X143" s="824"/>
      <c r="Y143" s="824"/>
      <c r="Z143" s="824">
        <f>IF(AND($F$9="■",$H$86="■"),1,0)</f>
        <v>0</v>
      </c>
      <c r="AA143" s="824"/>
      <c r="AB143" s="824"/>
      <c r="AC143" s="824"/>
      <c r="AD143" s="826">
        <f>Z143*10000</f>
        <v>0</v>
      </c>
      <c r="AE143" s="826"/>
      <c r="AF143" s="826"/>
      <c r="AG143" s="826"/>
    </row>
    <row r="144" spans="1:37" ht="18" customHeight="1" x14ac:dyDescent="0.4">
      <c r="B144" s="226"/>
      <c r="C144" s="227"/>
      <c r="D144" s="824" t="s">
        <v>407</v>
      </c>
      <c r="E144" s="824"/>
      <c r="F144" s="824"/>
      <c r="G144" s="824"/>
      <c r="H144" s="824"/>
      <c r="I144" s="824"/>
      <c r="J144" s="824"/>
      <c r="K144" s="824"/>
      <c r="L144" s="824"/>
      <c r="M144" s="824"/>
      <c r="N144" s="824"/>
      <c r="O144" s="824"/>
      <c r="P144" s="824"/>
      <c r="Q144" s="824"/>
      <c r="R144" s="824"/>
      <c r="S144" s="824"/>
      <c r="T144" s="824"/>
      <c r="U144" s="824"/>
      <c r="V144" s="824" t="s">
        <v>401</v>
      </c>
      <c r="W144" s="824"/>
      <c r="X144" s="824"/>
      <c r="Y144" s="824"/>
      <c r="Z144" s="824">
        <f>IF(AND($F$9="■",$H$92="■",$AC$19="平日・日中"),1,0)</f>
        <v>0</v>
      </c>
      <c r="AA144" s="824"/>
      <c r="AB144" s="824"/>
      <c r="AC144" s="824"/>
      <c r="AD144" s="826">
        <f>Z144*40000</f>
        <v>0</v>
      </c>
      <c r="AE144" s="826"/>
      <c r="AF144" s="826"/>
      <c r="AG144" s="826"/>
    </row>
    <row r="145" spans="2:33" ht="18" customHeight="1" x14ac:dyDescent="0.4">
      <c r="B145" s="226"/>
      <c r="C145" s="227"/>
      <c r="D145" s="824" t="s">
        <v>408</v>
      </c>
      <c r="E145" s="824"/>
      <c r="F145" s="824"/>
      <c r="G145" s="824"/>
      <c r="H145" s="824"/>
      <c r="I145" s="824"/>
      <c r="J145" s="824"/>
      <c r="K145" s="824"/>
      <c r="L145" s="824"/>
      <c r="M145" s="824"/>
      <c r="N145" s="824"/>
      <c r="O145" s="824"/>
      <c r="P145" s="824"/>
      <c r="Q145" s="824"/>
      <c r="R145" s="824"/>
      <c r="S145" s="824"/>
      <c r="T145" s="824"/>
      <c r="U145" s="824"/>
      <c r="V145" s="824" t="s">
        <v>403</v>
      </c>
      <c r="W145" s="824"/>
      <c r="X145" s="824"/>
      <c r="Y145" s="824"/>
      <c r="Z145" s="824">
        <f>IF(AND($F$9="■",$H$92="■",$AC$19="休日・夜間"),1,0)</f>
        <v>0</v>
      </c>
      <c r="AA145" s="824"/>
      <c r="AB145" s="824"/>
      <c r="AC145" s="824"/>
      <c r="AD145" s="826">
        <f>Z145*50000</f>
        <v>0</v>
      </c>
      <c r="AE145" s="826"/>
      <c r="AF145" s="826"/>
      <c r="AG145" s="826"/>
    </row>
    <row r="146" spans="2:33" ht="18" customHeight="1" x14ac:dyDescent="0.4">
      <c r="B146" s="226"/>
      <c r="C146" s="226"/>
      <c r="D146" s="840" t="s">
        <v>312</v>
      </c>
      <c r="E146" s="841"/>
      <c r="F146" s="841"/>
      <c r="G146" s="841"/>
      <c r="H146" s="841"/>
      <c r="I146" s="841"/>
      <c r="J146" s="841"/>
      <c r="K146" s="841"/>
      <c r="L146" s="841"/>
      <c r="M146" s="841"/>
      <c r="N146" s="841"/>
      <c r="O146" s="841"/>
      <c r="P146" s="841"/>
      <c r="Q146" s="841"/>
      <c r="R146" s="841"/>
      <c r="S146" s="841"/>
      <c r="T146" s="841"/>
      <c r="U146" s="841"/>
      <c r="V146" s="841"/>
      <c r="W146" s="841"/>
      <c r="X146" s="841"/>
      <c r="Y146" s="841"/>
      <c r="Z146" s="841"/>
      <c r="AA146" s="841"/>
      <c r="AB146" s="841"/>
      <c r="AC146" s="841"/>
      <c r="AD146" s="841"/>
      <c r="AE146" s="841"/>
      <c r="AF146" s="841"/>
      <c r="AG146" s="842"/>
    </row>
    <row r="147" spans="2:33" ht="18" customHeight="1" x14ac:dyDescent="0.4">
      <c r="B147" s="226"/>
      <c r="C147" s="226"/>
      <c r="D147" s="843" t="s">
        <v>411</v>
      </c>
      <c r="E147" s="835"/>
      <c r="F147" s="835"/>
      <c r="G147" s="835"/>
      <c r="H147" s="835"/>
      <c r="I147" s="835"/>
      <c r="J147" s="835"/>
      <c r="K147" s="835"/>
      <c r="L147" s="835"/>
      <c r="M147" s="835"/>
      <c r="N147" s="835"/>
      <c r="O147" s="835"/>
      <c r="P147" s="835"/>
      <c r="Q147" s="835"/>
      <c r="R147" s="835"/>
      <c r="S147" s="835"/>
      <c r="T147" s="835"/>
      <c r="U147" s="835"/>
      <c r="V147" s="835" t="s">
        <v>401</v>
      </c>
      <c r="W147" s="835"/>
      <c r="X147" s="835"/>
      <c r="Y147" s="835"/>
      <c r="Z147" s="824">
        <f>IF(AND($F$10="■",COUNTA($E$28:$G$28),$AC$19="平日・日中"),1,0)</f>
        <v>0</v>
      </c>
      <c r="AA147" s="824"/>
      <c r="AB147" s="824"/>
      <c r="AC147" s="824"/>
      <c r="AD147" s="826">
        <f>Z147*40000</f>
        <v>0</v>
      </c>
      <c r="AE147" s="826"/>
      <c r="AF147" s="826"/>
      <c r="AG147" s="826"/>
    </row>
    <row r="148" spans="2:33" ht="18" customHeight="1" x14ac:dyDescent="0.4">
      <c r="B148" s="226"/>
      <c r="C148" s="227"/>
      <c r="D148" s="839" t="s">
        <v>412</v>
      </c>
      <c r="E148" s="824"/>
      <c r="F148" s="824"/>
      <c r="G148" s="824"/>
      <c r="H148" s="824"/>
      <c r="I148" s="824"/>
      <c r="J148" s="824"/>
      <c r="K148" s="824"/>
      <c r="L148" s="824"/>
      <c r="M148" s="824"/>
      <c r="N148" s="824"/>
      <c r="O148" s="824"/>
      <c r="P148" s="824"/>
      <c r="Q148" s="824"/>
      <c r="R148" s="824"/>
      <c r="S148" s="824"/>
      <c r="T148" s="824"/>
      <c r="U148" s="824"/>
      <c r="V148" s="824" t="s">
        <v>403</v>
      </c>
      <c r="W148" s="824"/>
      <c r="X148" s="824"/>
      <c r="Y148" s="824"/>
      <c r="Z148" s="824">
        <f>IF(AND($F$10="■",COUNTA($E$28:$G$28),$AC$19="休日・夜間"),1,0)</f>
        <v>0</v>
      </c>
      <c r="AA148" s="824"/>
      <c r="AB148" s="824"/>
      <c r="AC148" s="824"/>
      <c r="AD148" s="826">
        <f>Z148*50000</f>
        <v>0</v>
      </c>
      <c r="AE148" s="826"/>
      <c r="AF148" s="826"/>
      <c r="AG148" s="826"/>
    </row>
    <row r="149" spans="2:33" ht="18" customHeight="1" x14ac:dyDescent="0.4">
      <c r="B149" s="226"/>
      <c r="C149" s="227"/>
      <c r="D149" s="824" t="s">
        <v>413</v>
      </c>
      <c r="E149" s="824"/>
      <c r="F149" s="824"/>
      <c r="G149" s="824"/>
      <c r="H149" s="824"/>
      <c r="I149" s="824"/>
      <c r="J149" s="824"/>
      <c r="K149" s="824"/>
      <c r="L149" s="824"/>
      <c r="M149" s="824"/>
      <c r="N149" s="824"/>
      <c r="O149" s="824"/>
      <c r="P149" s="824"/>
      <c r="Q149" s="824"/>
      <c r="R149" s="824"/>
      <c r="S149" s="824"/>
      <c r="T149" s="824"/>
      <c r="U149" s="824"/>
      <c r="V149" s="824" t="s">
        <v>401</v>
      </c>
      <c r="W149" s="824"/>
      <c r="X149" s="824"/>
      <c r="Y149" s="824"/>
      <c r="Z149" s="824">
        <f>IF(AND($F$11="■",$AC$19="平日・日中"),1,0)</f>
        <v>0</v>
      </c>
      <c r="AA149" s="824"/>
      <c r="AB149" s="824"/>
      <c r="AC149" s="824"/>
      <c r="AD149" s="826">
        <f>Z149*40000</f>
        <v>0</v>
      </c>
      <c r="AE149" s="826"/>
      <c r="AF149" s="826"/>
      <c r="AG149" s="826"/>
    </row>
    <row r="150" spans="2:33" ht="18" customHeight="1" x14ac:dyDescent="0.4">
      <c r="B150" s="226"/>
      <c r="C150" s="227"/>
      <c r="D150" s="824" t="s">
        <v>414</v>
      </c>
      <c r="E150" s="824"/>
      <c r="F150" s="824"/>
      <c r="G150" s="824"/>
      <c r="H150" s="824"/>
      <c r="I150" s="824"/>
      <c r="J150" s="824"/>
      <c r="K150" s="824"/>
      <c r="L150" s="824"/>
      <c r="M150" s="824"/>
      <c r="N150" s="824"/>
      <c r="O150" s="824"/>
      <c r="P150" s="824"/>
      <c r="Q150" s="824"/>
      <c r="R150" s="824"/>
      <c r="S150" s="824"/>
      <c r="T150" s="824"/>
      <c r="U150" s="824"/>
      <c r="V150" s="824" t="s">
        <v>403</v>
      </c>
      <c r="W150" s="824"/>
      <c r="X150" s="824"/>
      <c r="Y150" s="824"/>
      <c r="Z150" s="824">
        <f>IF(AND($F$11="■",$AC$19="休日・夜間"),1,0)</f>
        <v>0</v>
      </c>
      <c r="AA150" s="824"/>
      <c r="AB150" s="824"/>
      <c r="AC150" s="824"/>
      <c r="AD150" s="826">
        <f>Z150*50000</f>
        <v>0</v>
      </c>
      <c r="AE150" s="826"/>
      <c r="AF150" s="826"/>
      <c r="AG150" s="826"/>
    </row>
    <row r="151" spans="2:33" ht="18" customHeight="1" x14ac:dyDescent="0.4">
      <c r="B151" s="226"/>
      <c r="C151" s="227"/>
      <c r="D151" s="839" t="s">
        <v>415</v>
      </c>
      <c r="E151" s="839"/>
      <c r="F151" s="839"/>
      <c r="G151" s="839"/>
      <c r="H151" s="839"/>
      <c r="I151" s="839"/>
      <c r="J151" s="839"/>
      <c r="K151" s="839"/>
      <c r="L151" s="839"/>
      <c r="M151" s="839"/>
      <c r="N151" s="839"/>
      <c r="O151" s="839"/>
      <c r="P151" s="839"/>
      <c r="Q151" s="839"/>
      <c r="R151" s="839"/>
      <c r="S151" s="839"/>
      <c r="T151" s="839"/>
      <c r="U151" s="839"/>
      <c r="V151" s="824" t="s">
        <v>401</v>
      </c>
      <c r="W151" s="824"/>
      <c r="X151" s="824"/>
      <c r="Y151" s="824"/>
      <c r="Z151" s="824">
        <f>IF(AND($F$12="■",$AC$19="平日・日中"),IF(AND(COUNTA(E54:G58),COUNTA($E$65:$G$69)&gt;0),2,IF(OR(COUNTA(E65:G69),COUNTA($E$54:$G$58)&gt;0),1,0)),0)</f>
        <v>0</v>
      </c>
      <c r="AA151" s="824"/>
      <c r="AB151" s="824"/>
      <c r="AC151" s="824"/>
      <c r="AD151" s="826">
        <f>Z151*40000</f>
        <v>0</v>
      </c>
      <c r="AE151" s="826"/>
      <c r="AF151" s="826"/>
      <c r="AG151" s="826"/>
    </row>
    <row r="152" spans="2:33" ht="18" customHeight="1" x14ac:dyDescent="0.4">
      <c r="B152" s="226"/>
      <c r="C152" s="227"/>
      <c r="D152" s="839" t="s">
        <v>416</v>
      </c>
      <c r="E152" s="839"/>
      <c r="F152" s="839"/>
      <c r="G152" s="839"/>
      <c r="H152" s="839"/>
      <c r="I152" s="839"/>
      <c r="J152" s="839"/>
      <c r="K152" s="839"/>
      <c r="L152" s="839"/>
      <c r="M152" s="839"/>
      <c r="N152" s="839"/>
      <c r="O152" s="839"/>
      <c r="P152" s="839"/>
      <c r="Q152" s="839"/>
      <c r="R152" s="839"/>
      <c r="S152" s="839"/>
      <c r="T152" s="839"/>
      <c r="U152" s="839"/>
      <c r="V152" s="824" t="s">
        <v>403</v>
      </c>
      <c r="W152" s="824"/>
      <c r="X152" s="824"/>
      <c r="Y152" s="824"/>
      <c r="Z152" s="824">
        <f>IF(AND($F$12="■",$AC$19="休日・夜間"),IF(AND(COUNTA($E$65:$G$69),COUNTA($E$54:$G$58)&gt;0),2,IF(OR(COUNTA($E$65:$G$69),COUNTA($E$54:$G$58)&gt;0),1,0)),0)</f>
        <v>0</v>
      </c>
      <c r="AA152" s="824"/>
      <c r="AB152" s="824"/>
      <c r="AC152" s="824"/>
      <c r="AD152" s="826">
        <f>Z152*50000</f>
        <v>0</v>
      </c>
      <c r="AE152" s="826"/>
      <c r="AF152" s="826"/>
      <c r="AG152" s="826"/>
    </row>
    <row r="153" spans="2:33" ht="18" customHeight="1" x14ac:dyDescent="0.4">
      <c r="B153" s="226"/>
      <c r="C153" s="227"/>
      <c r="D153" s="839" t="s">
        <v>419</v>
      </c>
      <c r="E153" s="839"/>
      <c r="F153" s="839"/>
      <c r="G153" s="839"/>
      <c r="H153" s="839"/>
      <c r="I153" s="839"/>
      <c r="J153" s="839"/>
      <c r="K153" s="839"/>
      <c r="L153" s="839"/>
      <c r="M153" s="839"/>
      <c r="N153" s="839"/>
      <c r="O153" s="839"/>
      <c r="P153" s="839"/>
      <c r="Q153" s="839"/>
      <c r="R153" s="839"/>
      <c r="S153" s="839"/>
      <c r="T153" s="839"/>
      <c r="U153" s="839"/>
      <c r="V153" s="824" t="s">
        <v>406</v>
      </c>
      <c r="W153" s="824"/>
      <c r="X153" s="824"/>
      <c r="Y153" s="824"/>
      <c r="Z153" s="824">
        <f>IF(AND($F$12="■",$H$86="■"),1,0)</f>
        <v>0</v>
      </c>
      <c r="AA153" s="824"/>
      <c r="AB153" s="824"/>
      <c r="AC153" s="824"/>
      <c r="AD153" s="826">
        <f>Z153*10000</f>
        <v>0</v>
      </c>
      <c r="AE153" s="826"/>
      <c r="AF153" s="826"/>
      <c r="AG153" s="826"/>
    </row>
    <row r="154" spans="2:33" ht="18" customHeight="1" x14ac:dyDescent="0.4">
      <c r="B154" s="226"/>
      <c r="C154" s="227"/>
      <c r="D154" s="824" t="s">
        <v>420</v>
      </c>
      <c r="E154" s="824"/>
      <c r="F154" s="824"/>
      <c r="G154" s="824"/>
      <c r="H154" s="824"/>
      <c r="I154" s="824"/>
      <c r="J154" s="824"/>
      <c r="K154" s="824"/>
      <c r="L154" s="824"/>
      <c r="M154" s="824"/>
      <c r="N154" s="824"/>
      <c r="O154" s="824"/>
      <c r="P154" s="824"/>
      <c r="Q154" s="824"/>
      <c r="R154" s="824"/>
      <c r="S154" s="824"/>
      <c r="T154" s="824"/>
      <c r="U154" s="824"/>
      <c r="V154" s="824" t="s">
        <v>401</v>
      </c>
      <c r="W154" s="824"/>
      <c r="X154" s="824"/>
      <c r="Y154" s="824"/>
      <c r="Z154" s="824">
        <f>IF(AND($F$12="■",COUNTA(E95:G104),$AC$19="平日・日中"),1,0)</f>
        <v>0</v>
      </c>
      <c r="AA154" s="824"/>
      <c r="AB154" s="824"/>
      <c r="AC154" s="824"/>
      <c r="AD154" s="826">
        <f>Z154*40000</f>
        <v>0</v>
      </c>
      <c r="AE154" s="826"/>
      <c r="AF154" s="826"/>
      <c r="AG154" s="826"/>
    </row>
    <row r="155" spans="2:33" ht="18" customHeight="1" x14ac:dyDescent="0.4">
      <c r="B155" s="226"/>
      <c r="C155" s="227"/>
      <c r="D155" s="824" t="s">
        <v>421</v>
      </c>
      <c r="E155" s="824"/>
      <c r="F155" s="824"/>
      <c r="G155" s="824"/>
      <c r="H155" s="824"/>
      <c r="I155" s="824"/>
      <c r="J155" s="824"/>
      <c r="K155" s="824"/>
      <c r="L155" s="824"/>
      <c r="M155" s="824"/>
      <c r="N155" s="824"/>
      <c r="O155" s="824"/>
      <c r="P155" s="824"/>
      <c r="Q155" s="824"/>
      <c r="R155" s="824"/>
      <c r="S155" s="824"/>
      <c r="T155" s="824"/>
      <c r="U155" s="824"/>
      <c r="V155" s="824" t="s">
        <v>403</v>
      </c>
      <c r="W155" s="824"/>
      <c r="X155" s="824"/>
      <c r="Y155" s="824"/>
      <c r="Z155" s="824">
        <f>IF(AND($F$12="■",COUNTA(E95:G104),$AC$19="休日・夜間"),1,0)</f>
        <v>0</v>
      </c>
      <c r="AA155" s="824"/>
      <c r="AB155" s="824"/>
      <c r="AC155" s="824"/>
      <c r="AD155" s="826">
        <f>Z155*50000</f>
        <v>0</v>
      </c>
      <c r="AE155" s="826"/>
      <c r="AF155" s="826"/>
      <c r="AG155" s="826"/>
    </row>
    <row r="156" spans="2:33" ht="18" customHeight="1" x14ac:dyDescent="0.4">
      <c r="B156" s="226"/>
      <c r="C156" s="226"/>
      <c r="D156" s="831" t="s">
        <v>422</v>
      </c>
      <c r="E156" s="831"/>
      <c r="F156" s="831"/>
      <c r="G156" s="831"/>
      <c r="H156" s="831"/>
      <c r="I156" s="831"/>
      <c r="J156" s="831"/>
      <c r="K156" s="831"/>
      <c r="L156" s="831"/>
      <c r="M156" s="831"/>
      <c r="N156" s="831"/>
      <c r="O156" s="831"/>
      <c r="P156" s="831"/>
      <c r="Q156" s="831"/>
      <c r="R156" s="831"/>
      <c r="S156" s="831"/>
      <c r="T156" s="831"/>
      <c r="U156" s="831"/>
      <c r="V156" s="831" t="s">
        <v>423</v>
      </c>
      <c r="W156" s="831"/>
      <c r="X156" s="831"/>
      <c r="Y156" s="831"/>
      <c r="Z156" s="824">
        <f>IF($F$13="■",1,0)</f>
        <v>0</v>
      </c>
      <c r="AA156" s="824"/>
      <c r="AB156" s="824"/>
      <c r="AC156" s="824"/>
      <c r="AD156" s="826" t="s">
        <v>423</v>
      </c>
      <c r="AE156" s="826"/>
      <c r="AF156" s="826"/>
      <c r="AG156" s="826"/>
    </row>
    <row r="157" spans="2:33" ht="18" customHeight="1" x14ac:dyDescent="0.4">
      <c r="B157" s="226"/>
      <c r="C157" s="832" t="s">
        <v>424</v>
      </c>
      <c r="D157" s="833"/>
      <c r="E157" s="833"/>
      <c r="F157" s="833"/>
      <c r="G157" s="833"/>
      <c r="H157" s="833"/>
      <c r="I157" s="833"/>
      <c r="J157" s="833"/>
      <c r="K157" s="833"/>
      <c r="L157" s="833"/>
      <c r="M157" s="833"/>
      <c r="N157" s="833"/>
      <c r="O157" s="833"/>
      <c r="P157" s="833"/>
      <c r="Q157" s="833"/>
      <c r="R157" s="833"/>
      <c r="S157" s="833"/>
      <c r="T157" s="833"/>
      <c r="U157" s="833"/>
      <c r="V157" s="833"/>
      <c r="W157" s="833"/>
      <c r="X157" s="833"/>
      <c r="Y157" s="833"/>
      <c r="Z157" s="833"/>
      <c r="AA157" s="833"/>
      <c r="AB157" s="833"/>
      <c r="AC157" s="833"/>
      <c r="AD157" s="833"/>
      <c r="AE157" s="833"/>
      <c r="AF157" s="833"/>
      <c r="AG157" s="834"/>
    </row>
    <row r="158" spans="2:33" ht="18" customHeight="1" x14ac:dyDescent="0.4">
      <c r="B158" s="226"/>
      <c r="C158" s="227"/>
      <c r="D158" s="839" t="s">
        <v>426</v>
      </c>
      <c r="E158" s="839"/>
      <c r="F158" s="839"/>
      <c r="G158" s="839"/>
      <c r="H158" s="839"/>
      <c r="I158" s="839"/>
      <c r="J158" s="839"/>
      <c r="K158" s="839"/>
      <c r="L158" s="839"/>
      <c r="M158" s="839"/>
      <c r="N158" s="839"/>
      <c r="O158" s="839"/>
      <c r="P158" s="839"/>
      <c r="Q158" s="839"/>
      <c r="R158" s="839"/>
      <c r="S158" s="839"/>
      <c r="T158" s="839"/>
      <c r="U158" s="839"/>
      <c r="V158" s="824" t="s">
        <v>668</v>
      </c>
      <c r="W158" s="824"/>
      <c r="X158" s="824"/>
      <c r="Y158" s="824"/>
      <c r="Z158" s="1194">
        <f>IF($F$9="■",COUNTIFS($N$28:$P$28,"50M"),COUNTIFS($E$28:$G$28,"新設",$N$28:$P$28,"50M")+COUNTIFS($Q$28:$S$28,"50M"))</f>
        <v>0</v>
      </c>
      <c r="AA158" s="1194"/>
      <c r="AB158" s="1194"/>
      <c r="AC158" s="1194"/>
      <c r="AD158" s="826">
        <f>Z158*95000</f>
        <v>0</v>
      </c>
      <c r="AE158" s="826"/>
      <c r="AF158" s="826"/>
      <c r="AG158" s="826"/>
    </row>
    <row r="159" spans="2:33" ht="18" customHeight="1" x14ac:dyDescent="0.4">
      <c r="B159" s="226"/>
      <c r="C159" s="227"/>
      <c r="D159" s="839" t="s">
        <v>428</v>
      </c>
      <c r="E159" s="839"/>
      <c r="F159" s="839"/>
      <c r="G159" s="839"/>
      <c r="H159" s="839"/>
      <c r="I159" s="839"/>
      <c r="J159" s="839"/>
      <c r="K159" s="839"/>
      <c r="L159" s="839"/>
      <c r="M159" s="839"/>
      <c r="N159" s="839"/>
      <c r="O159" s="839"/>
      <c r="P159" s="839"/>
      <c r="Q159" s="839"/>
      <c r="R159" s="839"/>
      <c r="S159" s="839"/>
      <c r="T159" s="839"/>
      <c r="U159" s="839"/>
      <c r="V159" s="824" t="s">
        <v>669</v>
      </c>
      <c r="W159" s="824"/>
      <c r="X159" s="824"/>
      <c r="Y159" s="824"/>
      <c r="Z159" s="825">
        <f>IF($F$9="■",COUNTIFS($N$28:$P$28,"100M"),COUNTIFS($E$28:$G$28,"新設",$N$28:$P$28,"100M")+COUNTIFS($Q$28:$S$28,"100M"))</f>
        <v>0</v>
      </c>
      <c r="AA159" s="825"/>
      <c r="AB159" s="825"/>
      <c r="AC159" s="825"/>
      <c r="AD159" s="826">
        <f>Z159*107000</f>
        <v>0</v>
      </c>
      <c r="AE159" s="826"/>
      <c r="AF159" s="826"/>
      <c r="AG159" s="826"/>
    </row>
    <row r="160" spans="2:33" ht="18" customHeight="1" x14ac:dyDescent="0.4">
      <c r="B160" s="226"/>
      <c r="C160" s="227"/>
      <c r="D160" s="839" t="s">
        <v>429</v>
      </c>
      <c r="E160" s="839"/>
      <c r="F160" s="839"/>
      <c r="G160" s="839"/>
      <c r="H160" s="839"/>
      <c r="I160" s="839"/>
      <c r="J160" s="839"/>
      <c r="K160" s="839"/>
      <c r="L160" s="839"/>
      <c r="M160" s="839"/>
      <c r="N160" s="839"/>
      <c r="O160" s="839"/>
      <c r="P160" s="839"/>
      <c r="Q160" s="839"/>
      <c r="R160" s="839"/>
      <c r="S160" s="839"/>
      <c r="T160" s="839"/>
      <c r="U160" s="839"/>
      <c r="V160" s="824" t="s">
        <v>670</v>
      </c>
      <c r="W160" s="824"/>
      <c r="X160" s="824"/>
      <c r="Y160" s="824"/>
      <c r="Z160" s="825">
        <f>IF($F$9="■",COUNTIFS($N$28:$P$28,"200M"),COUNTIFS($E$28:$G$28,"新設",$N$28:$P$28,"200M")+COUNTIFS($Q$28:$S$28,"200M"))</f>
        <v>0</v>
      </c>
      <c r="AA160" s="825"/>
      <c r="AB160" s="825"/>
      <c r="AC160" s="825"/>
      <c r="AD160" s="826">
        <f>Z160*130000</f>
        <v>0</v>
      </c>
      <c r="AE160" s="826"/>
      <c r="AF160" s="826"/>
      <c r="AG160" s="826"/>
    </row>
    <row r="161" spans="2:33" ht="18" customHeight="1" x14ac:dyDescent="0.4">
      <c r="B161" s="226"/>
      <c r="C161" s="227"/>
      <c r="D161" s="839" t="s">
        <v>430</v>
      </c>
      <c r="E161" s="839"/>
      <c r="F161" s="839"/>
      <c r="G161" s="839"/>
      <c r="H161" s="839"/>
      <c r="I161" s="839"/>
      <c r="J161" s="839"/>
      <c r="K161" s="839"/>
      <c r="L161" s="839"/>
      <c r="M161" s="839"/>
      <c r="N161" s="839"/>
      <c r="O161" s="839"/>
      <c r="P161" s="839"/>
      <c r="Q161" s="839"/>
      <c r="R161" s="839"/>
      <c r="S161" s="839"/>
      <c r="T161" s="839"/>
      <c r="U161" s="839"/>
      <c r="V161" s="824" t="s">
        <v>427</v>
      </c>
      <c r="W161" s="824"/>
      <c r="X161" s="824"/>
      <c r="Y161" s="824"/>
      <c r="Z161" s="825">
        <f>IF($F$9="■",COUNTIFS($N$28:$P$28,"500M"),COUNTIFS($E$28:$G$28,"新設",$N$28:$P$28,"500M")+COUNTIFS($Q$28:$S$28,"500M"))</f>
        <v>0</v>
      </c>
      <c r="AA161" s="825"/>
      <c r="AB161" s="825"/>
      <c r="AC161" s="825"/>
      <c r="AD161" s="826">
        <f>Z161*170000</f>
        <v>0</v>
      </c>
      <c r="AE161" s="826"/>
      <c r="AF161" s="826"/>
      <c r="AG161" s="826"/>
    </row>
    <row r="162" spans="2:33" ht="18" customHeight="1" x14ac:dyDescent="0.4">
      <c r="B162" s="226"/>
      <c r="C162" s="227"/>
      <c r="D162" s="839" t="s">
        <v>511</v>
      </c>
      <c r="E162" s="839"/>
      <c r="F162" s="839"/>
      <c r="G162" s="839"/>
      <c r="H162" s="839"/>
      <c r="I162" s="839"/>
      <c r="J162" s="839"/>
      <c r="K162" s="839"/>
      <c r="L162" s="839"/>
      <c r="M162" s="839"/>
      <c r="N162" s="839"/>
      <c r="O162" s="839"/>
      <c r="P162" s="839"/>
      <c r="Q162" s="839"/>
      <c r="R162" s="839"/>
      <c r="S162" s="839"/>
      <c r="T162" s="839"/>
      <c r="U162" s="839"/>
      <c r="V162" s="824" t="s">
        <v>671</v>
      </c>
      <c r="W162" s="824"/>
      <c r="X162" s="824"/>
      <c r="Y162" s="824"/>
      <c r="Z162" s="825">
        <f>IF($F$9="■",COUNTIFS($N$28:$P$28,"1G"),COUNTIFS($E$28:$G$28,"新設",$N$28:$P$28,"1G")+COUNTIFS($Q$28:$S$28,"1G"))</f>
        <v>0</v>
      </c>
      <c r="AA162" s="825"/>
      <c r="AB162" s="825"/>
      <c r="AC162" s="825"/>
      <c r="AD162" s="826">
        <f>Z162*270000</f>
        <v>0</v>
      </c>
      <c r="AE162" s="826"/>
      <c r="AF162" s="826"/>
      <c r="AG162" s="826"/>
    </row>
    <row r="163" spans="2:33" ht="18" customHeight="1" x14ac:dyDescent="0.4">
      <c r="B163" s="226"/>
      <c r="C163" s="227"/>
      <c r="D163" s="824" t="s">
        <v>432</v>
      </c>
      <c r="E163" s="824"/>
      <c r="F163" s="824"/>
      <c r="G163" s="824"/>
      <c r="H163" s="824"/>
      <c r="I163" s="824"/>
      <c r="J163" s="824"/>
      <c r="K163" s="824"/>
      <c r="L163" s="824"/>
      <c r="M163" s="824"/>
      <c r="N163" s="824"/>
      <c r="O163" s="824"/>
      <c r="P163" s="824"/>
      <c r="Q163" s="824"/>
      <c r="R163" s="824"/>
      <c r="S163" s="824"/>
      <c r="T163" s="824"/>
      <c r="U163" s="824"/>
      <c r="V163" s="824" t="s">
        <v>433</v>
      </c>
      <c r="W163" s="824"/>
      <c r="X163" s="824"/>
      <c r="Y163" s="824"/>
      <c r="Z163" s="830">
        <f>SUMIF($E$54:$E$58,"新設",$H$54:$H$58)+SUMIF($E$54:$E$58,"変更",$N$54:$N$58)+SUMIF($E$54:$E$58,"削除",$N$54:$N$58)</f>
        <v>0</v>
      </c>
      <c r="AA163" s="828"/>
      <c r="AB163" s="828"/>
      <c r="AC163" s="829"/>
      <c r="AD163" s="826">
        <f>Z163*80000</f>
        <v>0</v>
      </c>
      <c r="AE163" s="826"/>
      <c r="AF163" s="826"/>
      <c r="AG163" s="826"/>
    </row>
    <row r="164" spans="2:33" ht="18" customHeight="1" x14ac:dyDescent="0.4">
      <c r="B164" s="231"/>
      <c r="C164" s="232"/>
      <c r="D164" s="824" t="s">
        <v>434</v>
      </c>
      <c r="E164" s="824"/>
      <c r="F164" s="824"/>
      <c r="G164" s="824"/>
      <c r="H164" s="824"/>
      <c r="I164" s="824"/>
      <c r="J164" s="824"/>
      <c r="K164" s="824"/>
      <c r="L164" s="824"/>
      <c r="M164" s="824"/>
      <c r="N164" s="824"/>
      <c r="O164" s="824"/>
      <c r="P164" s="824"/>
      <c r="Q164" s="824"/>
      <c r="R164" s="824"/>
      <c r="S164" s="824"/>
      <c r="T164" s="824"/>
      <c r="U164" s="824"/>
      <c r="V164" s="824" t="s">
        <v>401</v>
      </c>
      <c r="W164" s="824"/>
      <c r="X164" s="824"/>
      <c r="Y164" s="824"/>
      <c r="Z164" s="827">
        <f>IF($H$62="■",SUMIF($E$65:$E$69,"新設",$H$65:$H$69)+SUMIF($E$65:$E$69,"変更",$N$65:$N$69)+SUMIF($E$65:$E$69,"削除",$N$65:$N$69),0)</f>
        <v>0</v>
      </c>
      <c r="AA164" s="828"/>
      <c r="AB164" s="828"/>
      <c r="AC164" s="829"/>
      <c r="AD164" s="826">
        <f>Z164*40000</f>
        <v>0</v>
      </c>
      <c r="AE164" s="826"/>
      <c r="AF164" s="826"/>
      <c r="AG164" s="826"/>
    </row>
  </sheetData>
  <mergeCells count="429">
    <mergeCell ref="D163:U163"/>
    <mergeCell ref="V163:Y163"/>
    <mergeCell ref="Z163:AC163"/>
    <mergeCell ref="AD163:AG163"/>
    <mergeCell ref="D164:U164"/>
    <mergeCell ref="V164:Y164"/>
    <mergeCell ref="Z164:AC164"/>
    <mergeCell ref="AD164:AG164"/>
    <mergeCell ref="D160:U160"/>
    <mergeCell ref="V160:Y160"/>
    <mergeCell ref="Z160:AC160"/>
    <mergeCell ref="AD160:AG160"/>
    <mergeCell ref="D161:U161"/>
    <mergeCell ref="V161:Y161"/>
    <mergeCell ref="Z161:AC161"/>
    <mergeCell ref="AD161:AG161"/>
    <mergeCell ref="D162:U162"/>
    <mergeCell ref="V162:Y162"/>
    <mergeCell ref="Z162:AC162"/>
    <mergeCell ref="AD162:AG162"/>
    <mergeCell ref="C157:AG157"/>
    <mergeCell ref="D158:U158"/>
    <mergeCell ref="V158:Y158"/>
    <mergeCell ref="Z158:AC158"/>
    <mergeCell ref="AD158:AG158"/>
    <mergeCell ref="D159:U159"/>
    <mergeCell ref="V159:Y159"/>
    <mergeCell ref="Z159:AC159"/>
    <mergeCell ref="AD159:AG159"/>
    <mergeCell ref="D154:U154"/>
    <mergeCell ref="V154:Y154"/>
    <mergeCell ref="Z154:AC154"/>
    <mergeCell ref="AD154:AG154"/>
    <mergeCell ref="D155:U155"/>
    <mergeCell ref="V155:Y155"/>
    <mergeCell ref="Z155:AC155"/>
    <mergeCell ref="AD155:AG155"/>
    <mergeCell ref="D156:U156"/>
    <mergeCell ref="V156:Y156"/>
    <mergeCell ref="Z156:AC156"/>
    <mergeCell ref="AD156:AG156"/>
    <mergeCell ref="D151:U151"/>
    <mergeCell ref="V151:Y151"/>
    <mergeCell ref="Z151:AC151"/>
    <mergeCell ref="AD151:AG151"/>
    <mergeCell ref="D152:U152"/>
    <mergeCell ref="V152:Y152"/>
    <mergeCell ref="Z152:AC152"/>
    <mergeCell ref="AD152:AG152"/>
    <mergeCell ref="D153:U153"/>
    <mergeCell ref="V153:Y153"/>
    <mergeCell ref="Z153:AC153"/>
    <mergeCell ref="AD153:AG153"/>
    <mergeCell ref="D148:U148"/>
    <mergeCell ref="V148:Y148"/>
    <mergeCell ref="Z148:AC148"/>
    <mergeCell ref="AD148:AG148"/>
    <mergeCell ref="D149:U149"/>
    <mergeCell ref="V149:Y149"/>
    <mergeCell ref="Z149:AC149"/>
    <mergeCell ref="AD149:AG149"/>
    <mergeCell ref="D150:U150"/>
    <mergeCell ref="V150:Y150"/>
    <mergeCell ref="Z150:AC150"/>
    <mergeCell ref="AD150:AG150"/>
    <mergeCell ref="D145:U145"/>
    <mergeCell ref="V145:Y145"/>
    <mergeCell ref="Z145:AC145"/>
    <mergeCell ref="AD145:AG145"/>
    <mergeCell ref="D146:AG146"/>
    <mergeCell ref="D147:U147"/>
    <mergeCell ref="V147:Y147"/>
    <mergeCell ref="Z147:AC147"/>
    <mergeCell ref="AD147:AG147"/>
    <mergeCell ref="D143:U143"/>
    <mergeCell ref="V143:Y143"/>
    <mergeCell ref="Z143:AC143"/>
    <mergeCell ref="AD143:AG143"/>
    <mergeCell ref="D144:U144"/>
    <mergeCell ref="V144:Y144"/>
    <mergeCell ref="Z144:AC144"/>
    <mergeCell ref="AD144:AG144"/>
    <mergeCell ref="D140:U140"/>
    <mergeCell ref="V140:Y140"/>
    <mergeCell ref="Z140:AC140"/>
    <mergeCell ref="AD140:AG140"/>
    <mergeCell ref="D141:U141"/>
    <mergeCell ref="V141:Y141"/>
    <mergeCell ref="Z141:AC141"/>
    <mergeCell ref="AD141:AG141"/>
    <mergeCell ref="D142:U142"/>
    <mergeCell ref="V142:Y142"/>
    <mergeCell ref="Z142:AC142"/>
    <mergeCell ref="AD142:AG142"/>
    <mergeCell ref="B135:U135"/>
    <mergeCell ref="V135:Y135"/>
    <mergeCell ref="Z135:AC135"/>
    <mergeCell ref="AD135:AG135"/>
    <mergeCell ref="D138:AG138"/>
    <mergeCell ref="D139:U139"/>
    <mergeCell ref="V139:Y139"/>
    <mergeCell ref="Z139:AC139"/>
    <mergeCell ref="AD139:AG139"/>
    <mergeCell ref="D16:I16"/>
    <mergeCell ref="J16:AK16"/>
    <mergeCell ref="C18:I18"/>
    <mergeCell ref="J18:AK18"/>
    <mergeCell ref="D19:I19"/>
    <mergeCell ref="J19:W19"/>
    <mergeCell ref="X19:AB19"/>
    <mergeCell ref="AC19:AK19"/>
    <mergeCell ref="B4:J4"/>
    <mergeCell ref="L4:P4"/>
    <mergeCell ref="Q4:AJ4"/>
    <mergeCell ref="B8:E13"/>
    <mergeCell ref="C15:I15"/>
    <mergeCell ref="J15:AK15"/>
    <mergeCell ref="E28:G28"/>
    <mergeCell ref="H28:M28"/>
    <mergeCell ref="N28:P28"/>
    <mergeCell ref="Q28:S28"/>
    <mergeCell ref="T28:X28"/>
    <mergeCell ref="Y28:AB28"/>
    <mergeCell ref="AC28:AG28"/>
    <mergeCell ref="AH28:AK28"/>
    <mergeCell ref="C20:AK20"/>
    <mergeCell ref="C21:AK21"/>
    <mergeCell ref="C22:AK22"/>
    <mergeCell ref="D26:D27"/>
    <mergeCell ref="E26:G27"/>
    <mergeCell ref="H26:M27"/>
    <mergeCell ref="N26:S26"/>
    <mergeCell ref="T26:AB26"/>
    <mergeCell ref="AC26:AK26"/>
    <mergeCell ref="N27:P27"/>
    <mergeCell ref="Q27:S27"/>
    <mergeCell ref="T27:X27"/>
    <mergeCell ref="Y27:AB27"/>
    <mergeCell ref="AC27:AG27"/>
    <mergeCell ref="AH27:AK27"/>
    <mergeCell ref="E32:G32"/>
    <mergeCell ref="H32:V32"/>
    <mergeCell ref="W32:AC32"/>
    <mergeCell ref="AD32:AK32"/>
    <mergeCell ref="E33:G33"/>
    <mergeCell ref="H33:V33"/>
    <mergeCell ref="W33:AC33"/>
    <mergeCell ref="AD33:AK33"/>
    <mergeCell ref="D30:D31"/>
    <mergeCell ref="E30:G31"/>
    <mergeCell ref="H30:V31"/>
    <mergeCell ref="W30:AK30"/>
    <mergeCell ref="W31:AC31"/>
    <mergeCell ref="AD31:AK31"/>
    <mergeCell ref="E36:G36"/>
    <mergeCell ref="H36:V36"/>
    <mergeCell ref="W36:AC36"/>
    <mergeCell ref="AD36:AK36"/>
    <mergeCell ref="E37:G37"/>
    <mergeCell ref="H37:V37"/>
    <mergeCell ref="W37:AC37"/>
    <mergeCell ref="AD37:AK37"/>
    <mergeCell ref="E34:G34"/>
    <mergeCell ref="H34:V34"/>
    <mergeCell ref="W34:AC34"/>
    <mergeCell ref="AD34:AK34"/>
    <mergeCell ref="E35:G35"/>
    <mergeCell ref="H35:V35"/>
    <mergeCell ref="W35:AC35"/>
    <mergeCell ref="AD35:AK35"/>
    <mergeCell ref="E40:G40"/>
    <mergeCell ref="H40:V40"/>
    <mergeCell ref="W40:AC40"/>
    <mergeCell ref="AD40:AK40"/>
    <mergeCell ref="E41:G41"/>
    <mergeCell ref="H41:V41"/>
    <mergeCell ref="W41:AC41"/>
    <mergeCell ref="AD41:AK41"/>
    <mergeCell ref="E38:G38"/>
    <mergeCell ref="H38:V38"/>
    <mergeCell ref="W38:AC38"/>
    <mergeCell ref="AD38:AK38"/>
    <mergeCell ref="E39:G39"/>
    <mergeCell ref="H39:V39"/>
    <mergeCell ref="W39:AC39"/>
    <mergeCell ref="AD39:AK39"/>
    <mergeCell ref="L54:M54"/>
    <mergeCell ref="N54:Q54"/>
    <mergeCell ref="R54:S54"/>
    <mergeCell ref="E55:G55"/>
    <mergeCell ref="H55:K55"/>
    <mergeCell ref="L55:M55"/>
    <mergeCell ref="N55:Q55"/>
    <mergeCell ref="R55:S55"/>
    <mergeCell ref="C46:AK46"/>
    <mergeCell ref="C47:AK47"/>
    <mergeCell ref="D52:D53"/>
    <mergeCell ref="E52:G53"/>
    <mergeCell ref="H52:S52"/>
    <mergeCell ref="T52:AK58"/>
    <mergeCell ref="H53:M53"/>
    <mergeCell ref="N53:S53"/>
    <mergeCell ref="E54:G54"/>
    <mergeCell ref="H54:K54"/>
    <mergeCell ref="E58:G58"/>
    <mergeCell ref="H58:K58"/>
    <mergeCell ref="L58:M58"/>
    <mergeCell ref="N58:Q58"/>
    <mergeCell ref="R58:S58"/>
    <mergeCell ref="D63:D64"/>
    <mergeCell ref="E63:G64"/>
    <mergeCell ref="H63:S63"/>
    <mergeCell ref="T63:AK64"/>
    <mergeCell ref="H64:M64"/>
    <mergeCell ref="N64:S64"/>
    <mergeCell ref="E65:G65"/>
    <mergeCell ref="D61:G62"/>
    <mergeCell ref="E56:G56"/>
    <mergeCell ref="H56:K56"/>
    <mergeCell ref="L56:M56"/>
    <mergeCell ref="N56:Q56"/>
    <mergeCell ref="R56:S56"/>
    <mergeCell ref="E57:G57"/>
    <mergeCell ref="H57:K57"/>
    <mergeCell ref="L57:M57"/>
    <mergeCell ref="N57:Q57"/>
    <mergeCell ref="R57:S57"/>
    <mergeCell ref="H69:K69"/>
    <mergeCell ref="L69:M69"/>
    <mergeCell ref="N69:Q69"/>
    <mergeCell ref="R69:S69"/>
    <mergeCell ref="T69:AK69"/>
    <mergeCell ref="H68:K68"/>
    <mergeCell ref="L68:M68"/>
    <mergeCell ref="N68:Q68"/>
    <mergeCell ref="R68:S68"/>
    <mergeCell ref="T68:AK68"/>
    <mergeCell ref="E73:G73"/>
    <mergeCell ref="H73:M73"/>
    <mergeCell ref="N73:S73"/>
    <mergeCell ref="T73:AK73"/>
    <mergeCell ref="E74:G74"/>
    <mergeCell ref="H74:M74"/>
    <mergeCell ref="N74:S74"/>
    <mergeCell ref="T74:AK74"/>
    <mergeCell ref="D71:D72"/>
    <mergeCell ref="E71:G72"/>
    <mergeCell ref="H71:S71"/>
    <mergeCell ref="T71:AK72"/>
    <mergeCell ref="H72:M72"/>
    <mergeCell ref="N72:S72"/>
    <mergeCell ref="E77:G77"/>
    <mergeCell ref="H77:M77"/>
    <mergeCell ref="N77:S77"/>
    <mergeCell ref="T77:AK77"/>
    <mergeCell ref="E78:G78"/>
    <mergeCell ref="H78:M78"/>
    <mergeCell ref="N78:S78"/>
    <mergeCell ref="T78:AK78"/>
    <mergeCell ref="E75:G75"/>
    <mergeCell ref="H75:M75"/>
    <mergeCell ref="N75:S75"/>
    <mergeCell ref="T75:AK75"/>
    <mergeCell ref="E76:G76"/>
    <mergeCell ref="H76:M76"/>
    <mergeCell ref="N76:S76"/>
    <mergeCell ref="T76:AK76"/>
    <mergeCell ref="E81:G81"/>
    <mergeCell ref="H81:M81"/>
    <mergeCell ref="N81:S81"/>
    <mergeCell ref="T81:AK81"/>
    <mergeCell ref="E82:G82"/>
    <mergeCell ref="H82:M82"/>
    <mergeCell ref="N82:S82"/>
    <mergeCell ref="T82:AK82"/>
    <mergeCell ref="E79:G79"/>
    <mergeCell ref="H79:M79"/>
    <mergeCell ref="N79:S79"/>
    <mergeCell ref="T79:AK79"/>
    <mergeCell ref="E80:G80"/>
    <mergeCell ref="H80:M80"/>
    <mergeCell ref="N80:S80"/>
    <mergeCell ref="T80:AK80"/>
    <mergeCell ref="D85:G86"/>
    <mergeCell ref="AB85:AK86"/>
    <mergeCell ref="D91:G92"/>
    <mergeCell ref="D93:D94"/>
    <mergeCell ref="E93:G94"/>
    <mergeCell ref="H93:N94"/>
    <mergeCell ref="O93:S94"/>
    <mergeCell ref="T93:Y94"/>
    <mergeCell ref="Z93:AD94"/>
    <mergeCell ref="AE93:AK94"/>
    <mergeCell ref="Z96:AD96"/>
    <mergeCell ref="E97:G97"/>
    <mergeCell ref="H97:N97"/>
    <mergeCell ref="O97:S97"/>
    <mergeCell ref="T97:Y97"/>
    <mergeCell ref="Z97:AD97"/>
    <mergeCell ref="E95:G95"/>
    <mergeCell ref="H95:N95"/>
    <mergeCell ref="O95:S95"/>
    <mergeCell ref="T95:Y95"/>
    <mergeCell ref="Z95:AD95"/>
    <mergeCell ref="E96:G96"/>
    <mergeCell ref="H96:N96"/>
    <mergeCell ref="O96:S96"/>
    <mergeCell ref="T96:Y96"/>
    <mergeCell ref="E98:G98"/>
    <mergeCell ref="H98:N98"/>
    <mergeCell ref="O98:S98"/>
    <mergeCell ref="T98:Y98"/>
    <mergeCell ref="Z98:AD98"/>
    <mergeCell ref="E99:G99"/>
    <mergeCell ref="H99:N99"/>
    <mergeCell ref="O99:S99"/>
    <mergeCell ref="T99:Y99"/>
    <mergeCell ref="Z99:AD99"/>
    <mergeCell ref="J113:N113"/>
    <mergeCell ref="O113:P113"/>
    <mergeCell ref="Q113:V113"/>
    <mergeCell ref="B110:F113"/>
    <mergeCell ref="G110:I110"/>
    <mergeCell ref="J110:N110"/>
    <mergeCell ref="E102:G102"/>
    <mergeCell ref="H102:N102"/>
    <mergeCell ref="O102:S102"/>
    <mergeCell ref="T102:Y102"/>
    <mergeCell ref="E103:G103"/>
    <mergeCell ref="H103:N103"/>
    <mergeCell ref="O103:S103"/>
    <mergeCell ref="T103:Y103"/>
    <mergeCell ref="E104:G104"/>
    <mergeCell ref="H104:N104"/>
    <mergeCell ref="O104:S104"/>
    <mergeCell ref="T104:Y104"/>
    <mergeCell ref="J111:N111"/>
    <mergeCell ref="O111:P111"/>
    <mergeCell ref="Q111:V111"/>
    <mergeCell ref="G113:I113"/>
    <mergeCell ref="Z104:AD104"/>
    <mergeCell ref="B106:F107"/>
    <mergeCell ref="G106:AK107"/>
    <mergeCell ref="AE95:AK104"/>
    <mergeCell ref="G112:I112"/>
    <mergeCell ref="J112:N112"/>
    <mergeCell ref="O112:P112"/>
    <mergeCell ref="Q112:V112"/>
    <mergeCell ref="Z102:AD102"/>
    <mergeCell ref="Z103:AD103"/>
    <mergeCell ref="E100:G100"/>
    <mergeCell ref="H100:N100"/>
    <mergeCell ref="O100:S100"/>
    <mergeCell ref="T100:Y100"/>
    <mergeCell ref="Z100:AD100"/>
    <mergeCell ref="E101:G101"/>
    <mergeCell ref="H101:N101"/>
    <mergeCell ref="O101:S101"/>
    <mergeCell ref="T101:Y101"/>
    <mergeCell ref="Z101:AD101"/>
    <mergeCell ref="O110:P110"/>
    <mergeCell ref="Q110:V110"/>
    <mergeCell ref="W110:AK113"/>
    <mergeCell ref="G111:I111"/>
    <mergeCell ref="AE124:AF124"/>
    <mergeCell ref="Q117:AK117"/>
    <mergeCell ref="B118:F119"/>
    <mergeCell ref="G118:K118"/>
    <mergeCell ref="L118:AK118"/>
    <mergeCell ref="G119:K119"/>
    <mergeCell ref="L119:AK119"/>
    <mergeCell ref="B114:F117"/>
    <mergeCell ref="G114:K114"/>
    <mergeCell ref="L114:AK114"/>
    <mergeCell ref="G115:I117"/>
    <mergeCell ref="J115:K115"/>
    <mergeCell ref="L115:AK115"/>
    <mergeCell ref="J116:K116"/>
    <mergeCell ref="L116:AK116"/>
    <mergeCell ref="J117:K117"/>
    <mergeCell ref="L117:P117"/>
    <mergeCell ref="E69:G69"/>
    <mergeCell ref="B128:E128"/>
    <mergeCell ref="F128:J128"/>
    <mergeCell ref="K128:Q128"/>
    <mergeCell ref="E130:AK130"/>
    <mergeCell ref="E131:AK131"/>
    <mergeCell ref="AG124:AK124"/>
    <mergeCell ref="K125:L125"/>
    <mergeCell ref="M125:AK125"/>
    <mergeCell ref="F126:J126"/>
    <mergeCell ref="K126:AK126"/>
    <mergeCell ref="F127:J127"/>
    <mergeCell ref="K127:L127"/>
    <mergeCell ref="M127:S127"/>
    <mergeCell ref="U127:AK127"/>
    <mergeCell ref="B123:E127"/>
    <mergeCell ref="F123:G125"/>
    <mergeCell ref="H123:J123"/>
    <mergeCell ref="K123:AK123"/>
    <mergeCell ref="H124:J125"/>
    <mergeCell ref="K124:L124"/>
    <mergeCell ref="M124:S124"/>
    <mergeCell ref="T124:V124"/>
    <mergeCell ref="W124:AD124"/>
    <mergeCell ref="D43:G45"/>
    <mergeCell ref="I43:O43"/>
    <mergeCell ref="P43:S45"/>
    <mergeCell ref="T43:AK45"/>
    <mergeCell ref="I44:O44"/>
    <mergeCell ref="I45:O45"/>
    <mergeCell ref="E66:G66"/>
    <mergeCell ref="E67:G67"/>
    <mergeCell ref="E68:G68"/>
    <mergeCell ref="H67:K67"/>
    <mergeCell ref="L67:M67"/>
    <mergeCell ref="N67:Q67"/>
    <mergeCell ref="R67:S67"/>
    <mergeCell ref="T67:AK67"/>
    <mergeCell ref="H66:K66"/>
    <mergeCell ref="L66:M66"/>
    <mergeCell ref="N66:Q66"/>
    <mergeCell ref="R66:S66"/>
    <mergeCell ref="T66:AK66"/>
    <mergeCell ref="H65:K65"/>
    <mergeCell ref="L65:M65"/>
    <mergeCell ref="N65:Q65"/>
    <mergeCell ref="R65:S65"/>
    <mergeCell ref="T65:AK65"/>
  </mergeCells>
  <phoneticPr fontId="4"/>
  <conditionalFormatting sqref="L114:AK114 L118:AK119 M127">
    <cfRule type="cellIs" dxfId="128" priority="14" operator="equal">
      <formula>""</formula>
    </cfRule>
  </conditionalFormatting>
  <conditionalFormatting sqref="J16:AK16">
    <cfRule type="expression" dxfId="127" priority="13">
      <formula>OR($F$10="■",$F$11="■",$F$12="■",$F$13="■")</formula>
    </cfRule>
  </conditionalFormatting>
  <conditionalFormatting sqref="D30:AK41 D26:AK28 D43:AK45">
    <cfRule type="expression" dxfId="126" priority="12">
      <formula>AND($F$12="■",$F$10&lt;&gt;"■")</formula>
    </cfRule>
  </conditionalFormatting>
  <conditionalFormatting sqref="D52:AK58 D71:AK82 D85:AK86 D91:AK104 D61:AK64 D65:E69 H65:AK69">
    <cfRule type="expression" dxfId="125" priority="11">
      <formula>AND(OR($F$10="■",$F$11="■",$F$13="■"),$F$12&lt;&gt;"■")</formula>
    </cfRule>
  </conditionalFormatting>
  <conditionalFormatting sqref="Q28:S28 N66:Q69">
    <cfRule type="expression" dxfId="124" priority="10">
      <formula>$E28="新設"</formula>
    </cfRule>
  </conditionalFormatting>
  <conditionalFormatting sqref="N54:Q58">
    <cfRule type="expression" dxfId="123" priority="9">
      <formula>$E54="新設"</formula>
    </cfRule>
  </conditionalFormatting>
  <conditionalFormatting sqref="Y28:AB28">
    <cfRule type="expression" dxfId="122" priority="6">
      <formula>$T$28="その他接続"</formula>
    </cfRule>
  </conditionalFormatting>
  <conditionalFormatting sqref="AH28:AK28">
    <cfRule type="expression" dxfId="121" priority="5">
      <formula>$AC$28="その他接続"</formula>
    </cfRule>
  </conditionalFormatting>
  <conditionalFormatting sqref="N65:Q65">
    <cfRule type="expression" dxfId="120" priority="39">
      <formula>#REF!="新設"</formula>
    </cfRule>
  </conditionalFormatting>
  <conditionalFormatting sqref="T28:AK28">
    <cfRule type="expression" dxfId="119" priority="4">
      <formula>OR($F$10="■",$F$11="■",$F$12="■",$F$13="■")</formula>
    </cfRule>
  </conditionalFormatting>
  <conditionalFormatting sqref="H44">
    <cfRule type="expression" dxfId="118" priority="2">
      <formula>AND($F$12="■",$F$10&lt;&gt;"■")</formula>
    </cfRule>
  </conditionalFormatting>
  <conditionalFormatting sqref="T43:AK45">
    <cfRule type="expression" dxfId="117" priority="3">
      <formula>OR($H$43="■",$H$44="■")</formula>
    </cfRule>
  </conditionalFormatting>
  <dataValidations count="19">
    <dataValidation type="list" allowBlank="1" showInputMessage="1" showErrorMessage="1" sqref="AC19:AK19" xr:uid="{00000000-0002-0000-0A00-000000000000}">
      <formula1>作業時間帯</formula1>
    </dataValidation>
    <dataValidation allowBlank="1" showInputMessage="1" sqref="K128 R128" xr:uid="{00000000-0002-0000-0A00-000001000000}"/>
    <dataValidation type="list" allowBlank="1" showInputMessage="1" showErrorMessage="1" sqref="E32:G41" xr:uid="{00000000-0002-0000-0A00-000002000000}">
      <formula1>設定区分④</formula1>
    </dataValidation>
    <dataValidation type="list" allowBlank="1" showInputMessage="1" showErrorMessage="1" sqref="E73:G82 E95:G104" xr:uid="{00000000-0002-0000-0A00-000003000000}">
      <formula1>設定区分③</formula1>
    </dataValidation>
    <dataValidation imeMode="off" allowBlank="1" showInputMessage="1" showErrorMessage="1" sqref="N54:Q58 AH28 H65:K69 N65:Q69 H54:K58 H73:T82" xr:uid="{00000000-0002-0000-0A00-000004000000}"/>
    <dataValidation type="list" allowBlank="1" showInputMessage="1" showErrorMessage="1" sqref="AC28 T28" xr:uid="{00000000-0002-0000-0A00-000005000000}">
      <formula1>標準メニュー_接続元NWサービス</formula1>
    </dataValidation>
    <dataValidation type="list" allowBlank="1" showInputMessage="1" showErrorMessage="1" sqref="E28:G28 E54:G58 E65:E69" xr:uid="{00000000-0002-0000-0A00-000006000000}">
      <formula1>申込区分①</formula1>
    </dataValidation>
    <dataValidation type="list" allowBlank="1" showInputMessage="1" showErrorMessage="1" sqref="H87" xr:uid="{00000000-0002-0000-0A00-000007000000}">
      <formula1>"□,■"</formula1>
    </dataValidation>
    <dataValidation type="list" allowBlank="1" showInputMessage="1" showErrorMessage="1" sqref="L114:AK114 F9:F13" xr:uid="{00000000-0002-0000-0A00-000008000000}">
      <formula1>$AN9:$AO9</formula1>
    </dataValidation>
    <dataValidation type="list" allowBlank="1" showInputMessage="1" showErrorMessage="1" sqref="AD32:AK41" xr:uid="{00000000-0002-0000-0A00-000009000000}">
      <formula1>"BGP"</formula1>
    </dataValidation>
    <dataValidation type="list" allowBlank="1" showInputMessage="1" showErrorMessage="1" sqref="H43" xr:uid="{B52B773F-DFD8-4CB9-8AE7-7806C3E01DD5}">
      <formula1>$AN$43:$AO$43</formula1>
    </dataValidation>
    <dataValidation type="list" allowBlank="1" showInputMessage="1" showErrorMessage="1" sqref="H45" xr:uid="{AA982751-E6EC-4F90-AAC7-49F7502E3C58}">
      <formula1>$AN$45:$AO$45</formula1>
    </dataValidation>
    <dataValidation type="list" allowBlank="1" showInputMessage="1" showErrorMessage="1" sqref="H44" xr:uid="{D87FEF3E-71DD-402E-86FF-0919575E4D81}">
      <formula1>$AN$44:$AO$44</formula1>
    </dataValidation>
    <dataValidation type="list" allowBlank="1" showInputMessage="1" showErrorMessage="1" sqref="H61" xr:uid="{526CB232-E4FD-413E-B294-A7F51B122F5D}">
      <formula1>$AN$61:$AO$61</formula1>
    </dataValidation>
    <dataValidation type="list" allowBlank="1" showInputMessage="1" showErrorMessage="1" sqref="H62" xr:uid="{57640A3A-D295-48A3-91F4-3E6333582CF6}">
      <formula1>$AN$62:$AO$62</formula1>
    </dataValidation>
    <dataValidation type="list" allowBlank="1" showInputMessage="1" showErrorMessage="1" sqref="H85" xr:uid="{6A79509C-DD29-40B5-BDCC-38FFF5DBCE4D}">
      <formula1>$AN$85:$AO$85</formula1>
    </dataValidation>
    <dataValidation type="list" allowBlank="1" showInputMessage="1" showErrorMessage="1" sqref="H86" xr:uid="{5DD73302-E1A4-405C-AE39-5C15F51131E5}">
      <formula1>$AN$86:$AO$86</formula1>
    </dataValidation>
    <dataValidation type="list" allowBlank="1" showInputMessage="1" showErrorMessage="1" sqref="H91" xr:uid="{801FCBF9-9BB3-47A6-8260-49B67BB42E21}">
      <formula1>$AN$91:$AO$91</formula1>
    </dataValidation>
    <dataValidation type="list" allowBlank="1" showInputMessage="1" showErrorMessage="1" sqref="H92" xr:uid="{EE6F1E7A-10AA-4F0F-A8F4-3B1F0B81C734}">
      <formula1>$AN$92:$AO$92</formula1>
    </dataValidation>
  </dataValidations>
  <printOptions horizontalCentered="1"/>
  <pageMargins left="0" right="0" top="0" bottom="0" header="0.31496062992125984" footer="0.19685039370078741"/>
  <pageSetup paperSize="9" scale="66" fitToHeight="0" orientation="portrait" r:id="rId1"/>
  <headerFooter>
    <oddFooter>&amp;C&amp;"Meiryo UI,標準"&amp;9&amp;D_&amp;T　&amp;F　&amp;P/&amp;N</oddFooter>
  </headerFooter>
  <rowBreaks count="2" manualBreakCount="2">
    <brk id="48" max="37" man="1"/>
    <brk id="88" max="37" man="1"/>
  </rowBreaks>
  <ignoredErrors>
    <ignoredError sqref="AD140 AD143" formula="1"/>
  </ignoredErrors>
  <extLst>
    <ext xmlns:x14="http://schemas.microsoft.com/office/spreadsheetml/2009/9/main" uri="{CCE6A557-97BC-4b89-ADB6-D9C93CAAB3DF}">
      <x14:dataValidations xmlns:xm="http://schemas.microsoft.com/office/excel/2006/main" count="3">
        <x14:dataValidation type="list" allowBlank="1" showInputMessage="1" xr:uid="{00000000-0002-0000-0A00-00000A000000}">
          <x14:formula1>
            <xm:f>リスト!$O$3:$O$7</xm:f>
          </x14:formula1>
          <xm:sqref>Q28:S28</xm:sqref>
        </x14:dataValidation>
        <x14:dataValidation type="list" allowBlank="1" showInputMessage="1" showErrorMessage="1" xr:uid="{00000000-0002-0000-0A00-00000B000000}">
          <x14:formula1>
            <xm:f>リスト!$O$2</xm:f>
          </x14:formula1>
          <xm:sqref>H95:N104 H28:M28</xm:sqref>
        </x14:dataValidation>
        <x14:dataValidation type="list" allowBlank="1" showInputMessage="1" showErrorMessage="1" xr:uid="{00000000-0002-0000-0A00-00000C000000}">
          <x14:formula1>
            <xm:f>リスト!$O$3:$O$7</xm:f>
          </x14:formula1>
          <xm:sqref>O95:S104 N28:P28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5" tint="0.39997558519241921"/>
    <pageSetUpPr fitToPage="1"/>
  </sheetPr>
  <dimension ref="A1:AU107"/>
  <sheetViews>
    <sheetView showGridLines="0" view="pageBreakPreview" zoomScale="85" zoomScaleNormal="85" zoomScaleSheetLayoutView="85" workbookViewId="0"/>
  </sheetViews>
  <sheetFormatPr defaultColWidth="3.625" defaultRowHeight="18" customHeight="1" x14ac:dyDescent="0.4"/>
  <cols>
    <col min="1" max="39" width="3.625" style="34"/>
    <col min="40" max="41" width="3.625" style="34" hidden="1" customWidth="1"/>
    <col min="42" max="16384" width="3.625" style="34"/>
  </cols>
  <sheetData>
    <row r="1" spans="2:47" s="21" customFormat="1" ht="9.9499999999999993" customHeight="1" x14ac:dyDescent="0.4">
      <c r="B1" s="19"/>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row>
    <row r="2" spans="2:47" s="21" customFormat="1" ht="16.5" x14ac:dyDescent="0.4">
      <c r="B2" s="19" t="s">
        <v>230</v>
      </c>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row>
    <row r="3" spans="2:47" s="21" customFormat="1" ht="9.9499999999999993" customHeight="1" x14ac:dyDescent="0.4">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row>
    <row r="4" spans="2:47" s="24" customFormat="1" ht="30.75" customHeight="1" x14ac:dyDescent="0.4">
      <c r="B4" s="1125" t="s">
        <v>231</v>
      </c>
      <c r="C4" s="1125"/>
      <c r="D4" s="1125"/>
      <c r="E4" s="1125"/>
      <c r="F4" s="1125"/>
      <c r="G4" s="1125"/>
      <c r="H4" s="1125"/>
      <c r="I4" s="1125"/>
      <c r="J4" s="1125"/>
      <c r="K4" s="22" t="s">
        <v>232</v>
      </c>
      <c r="L4" s="1126" t="s">
        <v>233</v>
      </c>
      <c r="M4" s="1126"/>
      <c r="N4" s="1126"/>
      <c r="O4" s="1126"/>
      <c r="P4" s="1126"/>
      <c r="Q4" s="1127" t="s">
        <v>544</v>
      </c>
      <c r="R4" s="1127"/>
      <c r="S4" s="1127"/>
      <c r="T4" s="1127"/>
      <c r="U4" s="1127"/>
      <c r="V4" s="1127"/>
      <c r="W4" s="1127"/>
      <c r="X4" s="1127"/>
      <c r="Y4" s="1127"/>
      <c r="Z4" s="1127"/>
      <c r="AA4" s="1127"/>
      <c r="AB4" s="1127"/>
      <c r="AC4" s="1127"/>
      <c r="AD4" s="1127"/>
      <c r="AE4" s="1127"/>
      <c r="AF4" s="1127"/>
      <c r="AG4" s="1127"/>
      <c r="AH4" s="1127"/>
      <c r="AI4" s="1127"/>
      <c r="AJ4" s="1127"/>
      <c r="AK4" s="22" t="s">
        <v>176</v>
      </c>
      <c r="AL4" s="23"/>
      <c r="AM4" s="23"/>
      <c r="AN4" s="23"/>
      <c r="AO4" s="23"/>
      <c r="AP4" s="23"/>
      <c r="AQ4" s="23"/>
      <c r="AR4" s="23"/>
      <c r="AS4" s="23"/>
      <c r="AT4" s="23"/>
      <c r="AU4" s="23"/>
    </row>
    <row r="5" spans="2:47" s="24" customFormat="1" ht="9.9499999999999993" customHeight="1" x14ac:dyDescent="0.4">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3"/>
      <c r="AL5" s="23"/>
      <c r="AM5" s="23"/>
      <c r="AN5" s="23"/>
      <c r="AO5" s="23"/>
      <c r="AP5" s="23"/>
      <c r="AQ5" s="23"/>
      <c r="AR5" s="23"/>
      <c r="AS5" s="23"/>
      <c r="AT5" s="23"/>
      <c r="AU5" s="23"/>
    </row>
    <row r="6" spans="2:47" s="24" customFormat="1" ht="12" customHeight="1" x14ac:dyDescent="0.4">
      <c r="B6" s="19"/>
      <c r="C6" s="20"/>
      <c r="D6" s="20"/>
      <c r="E6" s="20"/>
      <c r="F6" s="20"/>
      <c r="G6" s="20"/>
      <c r="H6" s="20"/>
      <c r="I6" s="20"/>
      <c r="J6" s="20"/>
      <c r="K6" s="20"/>
      <c r="L6" s="20"/>
      <c r="M6" s="20"/>
      <c r="N6" s="26"/>
      <c r="O6" s="27"/>
      <c r="P6" s="27"/>
      <c r="Q6" s="28"/>
      <c r="R6" s="28"/>
      <c r="S6" s="28"/>
      <c r="T6" s="28"/>
      <c r="U6" s="28"/>
      <c r="V6" s="28"/>
      <c r="W6" s="28"/>
      <c r="X6" s="28"/>
      <c r="Y6" s="28"/>
      <c r="Z6" s="28"/>
      <c r="AA6" s="28"/>
      <c r="AB6" s="28"/>
      <c r="AC6" s="28"/>
      <c r="AD6" s="28"/>
      <c r="AE6" s="28"/>
      <c r="AF6" s="28"/>
      <c r="AG6" s="28"/>
      <c r="AH6" s="28"/>
      <c r="AI6" s="28"/>
      <c r="AJ6" s="28"/>
      <c r="AK6" s="29" t="s">
        <v>662</v>
      </c>
      <c r="AL6" s="23"/>
      <c r="AM6" s="23"/>
      <c r="AN6" s="23"/>
      <c r="AO6" s="23"/>
      <c r="AS6" s="255"/>
      <c r="AT6" s="255"/>
      <c r="AU6" s="255"/>
    </row>
    <row r="7" spans="2:47" s="24" customFormat="1" ht="15" customHeight="1" thickBot="1" x14ac:dyDescent="0.45">
      <c r="B7" s="30" t="s">
        <v>234</v>
      </c>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3"/>
      <c r="AL7" s="23"/>
      <c r="AM7" s="23"/>
      <c r="AN7" s="23"/>
      <c r="AO7" s="23"/>
      <c r="AS7" s="255"/>
      <c r="AT7" s="255"/>
      <c r="AU7" s="255"/>
    </row>
    <row r="8" spans="2:47" ht="18" customHeight="1" x14ac:dyDescent="0.4">
      <c r="B8" s="1128" t="s">
        <v>235</v>
      </c>
      <c r="C8" s="1129"/>
      <c r="D8" s="1129"/>
      <c r="E8" s="1130"/>
      <c r="F8" s="31" t="s">
        <v>236</v>
      </c>
      <c r="G8" s="32"/>
      <c r="H8" s="32"/>
      <c r="I8" s="32"/>
      <c r="J8" s="32"/>
      <c r="K8" s="32"/>
      <c r="L8" s="32"/>
      <c r="M8" s="32"/>
      <c r="N8" s="32"/>
      <c r="O8" s="31" t="s">
        <v>237</v>
      </c>
      <c r="P8" s="32"/>
      <c r="Q8" s="32"/>
      <c r="R8" s="32"/>
      <c r="S8" s="32"/>
      <c r="T8" s="32"/>
      <c r="U8" s="32"/>
      <c r="V8" s="32"/>
      <c r="W8" s="32"/>
      <c r="X8" s="32"/>
      <c r="Y8" s="32"/>
      <c r="Z8" s="32"/>
      <c r="AA8" s="32"/>
      <c r="AB8" s="32"/>
      <c r="AC8" s="32"/>
      <c r="AD8" s="32"/>
      <c r="AE8" s="32"/>
      <c r="AF8" s="32"/>
      <c r="AG8" s="32"/>
      <c r="AH8" s="32"/>
      <c r="AI8" s="32"/>
      <c r="AJ8" s="32"/>
      <c r="AK8" s="33"/>
      <c r="AS8" s="255"/>
      <c r="AT8" s="255"/>
      <c r="AU8" s="255"/>
    </row>
    <row r="9" spans="2:47" ht="18" customHeight="1" x14ac:dyDescent="0.4">
      <c r="B9" s="1131"/>
      <c r="C9" s="906"/>
      <c r="D9" s="906"/>
      <c r="E9" s="907"/>
      <c r="F9" s="35" t="s">
        <v>98</v>
      </c>
      <c r="G9" s="36" t="s">
        <v>238</v>
      </c>
      <c r="H9" s="37"/>
      <c r="I9" s="37"/>
      <c r="J9" s="37"/>
      <c r="K9" s="37"/>
      <c r="L9" s="37"/>
      <c r="M9" s="37"/>
      <c r="N9" s="37"/>
      <c r="O9" s="38"/>
      <c r="P9" s="39" t="s">
        <v>239</v>
      </c>
      <c r="Q9" s="39" t="s">
        <v>240</v>
      </c>
      <c r="R9" s="39" t="s">
        <v>241</v>
      </c>
      <c r="S9" s="39" t="s">
        <v>242</v>
      </c>
      <c r="T9" s="39"/>
      <c r="U9" s="39"/>
      <c r="V9" s="39"/>
      <c r="W9" s="39"/>
      <c r="X9" s="39"/>
      <c r="Y9" s="39"/>
      <c r="Z9" s="39"/>
      <c r="AA9" s="39"/>
      <c r="AB9" s="39"/>
      <c r="AC9" s="39"/>
      <c r="AD9" s="39"/>
      <c r="AE9" s="39"/>
      <c r="AF9" s="39"/>
      <c r="AG9" s="39"/>
      <c r="AH9" s="39"/>
      <c r="AI9" s="39"/>
      <c r="AJ9" s="39"/>
      <c r="AK9" s="40"/>
      <c r="AN9" s="34" t="s">
        <v>248</v>
      </c>
      <c r="AO9" s="34" t="str">
        <f>IF(AND($F$10="□",$F$11="□",$F$12="□",$F$13="□"),"■","")</f>
        <v>■</v>
      </c>
      <c r="AS9" s="255"/>
      <c r="AT9" s="255"/>
      <c r="AU9" s="255"/>
    </row>
    <row r="10" spans="2:47" ht="18" customHeight="1" x14ac:dyDescent="0.4">
      <c r="B10" s="1131"/>
      <c r="C10" s="906"/>
      <c r="D10" s="906"/>
      <c r="E10" s="907"/>
      <c r="F10" s="41" t="s">
        <v>98</v>
      </c>
      <c r="G10" s="42" t="s">
        <v>249</v>
      </c>
      <c r="H10" s="43"/>
      <c r="I10" s="43"/>
      <c r="J10" s="43"/>
      <c r="K10" s="43"/>
      <c r="L10" s="43"/>
      <c r="M10" s="43"/>
      <c r="N10" s="43"/>
      <c r="O10" s="44"/>
      <c r="P10" s="45"/>
      <c r="Q10" s="45" t="s">
        <v>240</v>
      </c>
      <c r="R10" s="45" t="s">
        <v>241</v>
      </c>
      <c r="S10" s="45"/>
      <c r="T10" s="45"/>
      <c r="U10" s="45"/>
      <c r="V10" s="45"/>
      <c r="W10" s="45"/>
      <c r="X10" s="45"/>
      <c r="Y10" s="45"/>
      <c r="Z10" s="45"/>
      <c r="AA10" s="45"/>
      <c r="AB10" s="45"/>
      <c r="AC10" s="45"/>
      <c r="AD10" s="45"/>
      <c r="AE10" s="45"/>
      <c r="AF10" s="45"/>
      <c r="AG10" s="45"/>
      <c r="AH10" s="45"/>
      <c r="AI10" s="45"/>
      <c r="AJ10" s="45"/>
      <c r="AK10" s="46"/>
      <c r="AN10" s="34" t="s">
        <v>98</v>
      </c>
      <c r="AO10" s="34" t="str">
        <f>IF(AND($F$9="□",$F$13="□"),"■","")</f>
        <v>■</v>
      </c>
      <c r="AS10" s="255"/>
      <c r="AT10" s="255"/>
      <c r="AU10" s="255"/>
    </row>
    <row r="11" spans="2:47" ht="18" customHeight="1" x14ac:dyDescent="0.4">
      <c r="B11" s="1131"/>
      <c r="C11" s="906"/>
      <c r="D11" s="906"/>
      <c r="E11" s="907"/>
      <c r="F11" s="41" t="s">
        <v>98</v>
      </c>
      <c r="G11" s="42" t="s">
        <v>637</v>
      </c>
      <c r="H11" s="43"/>
      <c r="I11" s="43"/>
      <c r="J11" s="43"/>
      <c r="K11" s="43"/>
      <c r="L11" s="43"/>
      <c r="M11" s="43"/>
      <c r="N11" s="43"/>
      <c r="O11" s="44"/>
      <c r="P11" s="45"/>
      <c r="Q11" s="45" t="s">
        <v>240</v>
      </c>
      <c r="R11" s="45" t="s">
        <v>241</v>
      </c>
      <c r="S11" s="45"/>
      <c r="T11" s="45"/>
      <c r="U11" s="45"/>
      <c r="V11" s="45"/>
      <c r="W11" s="45"/>
      <c r="X11" s="45"/>
      <c r="Y11" s="45"/>
      <c r="Z11" s="45"/>
      <c r="AA11" s="45"/>
      <c r="AB11" s="45"/>
      <c r="AC11" s="45"/>
      <c r="AD11" s="45"/>
      <c r="AE11" s="45"/>
      <c r="AF11" s="45"/>
      <c r="AG11" s="45"/>
      <c r="AH11" s="45"/>
      <c r="AI11" s="45"/>
      <c r="AJ11" s="45"/>
      <c r="AK11" s="46"/>
      <c r="AN11" s="34" t="s">
        <v>98</v>
      </c>
      <c r="AO11" s="34" t="str">
        <f>IF(AND($F$9="□",$F$13="□"),"■","")</f>
        <v>■</v>
      </c>
      <c r="AS11" s="263"/>
      <c r="AT11" s="263"/>
      <c r="AU11" s="263"/>
    </row>
    <row r="12" spans="2:47" ht="18" customHeight="1" x14ac:dyDescent="0.4">
      <c r="B12" s="1131"/>
      <c r="C12" s="906"/>
      <c r="D12" s="906"/>
      <c r="E12" s="907"/>
      <c r="F12" s="41" t="s">
        <v>98</v>
      </c>
      <c r="G12" s="42" t="s">
        <v>251</v>
      </c>
      <c r="H12" s="43"/>
      <c r="I12" s="43"/>
      <c r="J12" s="43"/>
      <c r="K12" s="43"/>
      <c r="L12" s="43"/>
      <c r="M12" s="43"/>
      <c r="N12" s="43"/>
      <c r="O12" s="44"/>
      <c r="P12" s="45"/>
      <c r="Q12" s="45" t="s">
        <v>240</v>
      </c>
      <c r="R12" s="47"/>
      <c r="S12" s="47" t="s">
        <v>242</v>
      </c>
      <c r="T12" s="45"/>
      <c r="U12" s="45"/>
      <c r="V12" s="45"/>
      <c r="W12" s="45"/>
      <c r="X12" s="45"/>
      <c r="Y12" s="45"/>
      <c r="Z12" s="45"/>
      <c r="AA12" s="45"/>
      <c r="AB12" s="45"/>
      <c r="AC12" s="45"/>
      <c r="AD12" s="45"/>
      <c r="AE12" s="45"/>
      <c r="AF12" s="45"/>
      <c r="AG12" s="45"/>
      <c r="AH12" s="45"/>
      <c r="AI12" s="45"/>
      <c r="AJ12" s="45"/>
      <c r="AK12" s="46"/>
      <c r="AN12" s="34" t="s">
        <v>98</v>
      </c>
      <c r="AO12" s="34" t="str">
        <f>IF(AND($F$9="□",$F$13="□"),"■","")</f>
        <v>■</v>
      </c>
      <c r="AS12" s="255"/>
      <c r="AT12" s="255"/>
      <c r="AU12" s="255"/>
    </row>
    <row r="13" spans="2:47" ht="18" customHeight="1" thickBot="1" x14ac:dyDescent="0.45">
      <c r="B13" s="1132"/>
      <c r="C13" s="1133"/>
      <c r="D13" s="1133"/>
      <c r="E13" s="1134"/>
      <c r="F13" s="48" t="s">
        <v>98</v>
      </c>
      <c r="G13" s="49" t="s">
        <v>253</v>
      </c>
      <c r="H13" s="50"/>
      <c r="I13" s="50"/>
      <c r="J13" s="50"/>
      <c r="K13" s="50"/>
      <c r="L13" s="50"/>
      <c r="M13" s="50"/>
      <c r="N13" s="50"/>
      <c r="O13" s="51"/>
      <c r="P13" s="52"/>
      <c r="Q13" s="52" t="s">
        <v>240</v>
      </c>
      <c r="R13" s="52" t="s">
        <v>241</v>
      </c>
      <c r="S13" s="52"/>
      <c r="T13" s="52"/>
      <c r="U13" s="52"/>
      <c r="V13" s="52"/>
      <c r="W13" s="52"/>
      <c r="X13" s="52"/>
      <c r="Y13" s="52"/>
      <c r="Z13" s="52"/>
      <c r="AA13" s="52"/>
      <c r="AB13" s="52"/>
      <c r="AC13" s="52"/>
      <c r="AD13" s="52"/>
      <c r="AE13" s="52"/>
      <c r="AF13" s="52"/>
      <c r="AG13" s="52"/>
      <c r="AH13" s="52"/>
      <c r="AI13" s="52"/>
      <c r="AJ13" s="52"/>
      <c r="AK13" s="53"/>
      <c r="AN13" s="34" t="s">
        <v>98</v>
      </c>
      <c r="AO13" s="34" t="str">
        <f>IF(AND($F$9="□",$F$10="□",$F$11="□",$F$12="□"),"■","")</f>
        <v>■</v>
      </c>
      <c r="AS13" s="255"/>
      <c r="AT13" s="255"/>
      <c r="AU13" s="255"/>
    </row>
    <row r="14" spans="2:47" ht="9.9499999999999993" customHeight="1" thickBot="1" x14ac:dyDescent="0.45">
      <c r="AS14" s="255"/>
      <c r="AT14" s="255"/>
      <c r="AU14" s="255"/>
    </row>
    <row r="15" spans="2:47" ht="18" customHeight="1" x14ac:dyDescent="0.4">
      <c r="B15" s="54" t="s">
        <v>239</v>
      </c>
      <c r="C15" s="1135" t="s">
        <v>254</v>
      </c>
      <c r="D15" s="1136"/>
      <c r="E15" s="1136"/>
      <c r="F15" s="1136"/>
      <c r="G15" s="1136"/>
      <c r="H15" s="1136"/>
      <c r="I15" s="1136"/>
      <c r="J15" s="1137"/>
      <c r="K15" s="1137"/>
      <c r="L15" s="1137"/>
      <c r="M15" s="1137"/>
      <c r="N15" s="1137"/>
      <c r="O15" s="1137"/>
      <c r="P15" s="1137"/>
      <c r="Q15" s="1137"/>
      <c r="R15" s="1137"/>
      <c r="S15" s="1137"/>
      <c r="T15" s="1137"/>
      <c r="U15" s="1137"/>
      <c r="V15" s="1137"/>
      <c r="W15" s="1137"/>
      <c r="X15" s="1137"/>
      <c r="Y15" s="1137"/>
      <c r="Z15" s="1137"/>
      <c r="AA15" s="1137"/>
      <c r="AB15" s="1137"/>
      <c r="AC15" s="1137"/>
      <c r="AD15" s="1137"/>
      <c r="AE15" s="1137"/>
      <c r="AF15" s="1137"/>
      <c r="AG15" s="1137"/>
      <c r="AH15" s="1137"/>
      <c r="AI15" s="1137"/>
      <c r="AJ15" s="1137"/>
      <c r="AK15" s="1138"/>
      <c r="AS15" s="255"/>
      <c r="AT15" s="255"/>
      <c r="AU15" s="255"/>
    </row>
    <row r="16" spans="2:47" ht="24" customHeight="1" thickBot="1" x14ac:dyDescent="0.45">
      <c r="B16" s="55"/>
      <c r="C16" s="56"/>
      <c r="D16" s="1141" t="s">
        <v>255</v>
      </c>
      <c r="E16" s="1142"/>
      <c r="F16" s="1142"/>
      <c r="G16" s="1142"/>
      <c r="H16" s="1142"/>
      <c r="I16" s="1143"/>
      <c r="J16" s="1144"/>
      <c r="K16" s="1145"/>
      <c r="L16" s="1145"/>
      <c r="M16" s="1145"/>
      <c r="N16" s="1145"/>
      <c r="O16" s="1145"/>
      <c r="P16" s="1145"/>
      <c r="Q16" s="1145"/>
      <c r="R16" s="1145"/>
      <c r="S16" s="1145"/>
      <c r="T16" s="1145"/>
      <c r="U16" s="1145"/>
      <c r="V16" s="1145"/>
      <c r="W16" s="1145"/>
      <c r="X16" s="1145"/>
      <c r="Y16" s="1145"/>
      <c r="Z16" s="1145"/>
      <c r="AA16" s="1145"/>
      <c r="AB16" s="1145"/>
      <c r="AC16" s="1145"/>
      <c r="AD16" s="1145"/>
      <c r="AE16" s="1145"/>
      <c r="AF16" s="1145"/>
      <c r="AG16" s="1145"/>
      <c r="AH16" s="1145"/>
      <c r="AI16" s="1145"/>
      <c r="AJ16" s="1145"/>
      <c r="AK16" s="1146"/>
      <c r="AS16" s="255"/>
      <c r="AT16" s="255"/>
      <c r="AU16" s="255"/>
    </row>
    <row r="17" spans="2:47" s="24" customFormat="1" ht="12" customHeight="1" thickBot="1" x14ac:dyDescent="0.45">
      <c r="B17" s="19"/>
      <c r="C17" s="20"/>
      <c r="D17" s="20"/>
      <c r="E17" s="20"/>
      <c r="F17" s="20"/>
      <c r="G17" s="20"/>
      <c r="H17" s="20"/>
      <c r="I17" s="20"/>
      <c r="J17" s="20"/>
      <c r="K17" s="20"/>
      <c r="L17" s="20"/>
      <c r="M17" s="20"/>
      <c r="N17" s="26"/>
      <c r="O17" s="27"/>
      <c r="P17" s="27"/>
      <c r="Q17" s="28"/>
      <c r="R17" s="28"/>
      <c r="S17" s="28"/>
      <c r="T17" s="28"/>
      <c r="U17" s="28"/>
      <c r="V17" s="28"/>
      <c r="W17" s="28"/>
      <c r="X17" s="28"/>
      <c r="Y17" s="28"/>
      <c r="Z17" s="28"/>
      <c r="AA17" s="28"/>
      <c r="AB17" s="28"/>
      <c r="AC17" s="28"/>
      <c r="AD17" s="28"/>
      <c r="AE17" s="28"/>
      <c r="AF17" s="28"/>
      <c r="AG17" s="28"/>
      <c r="AH17" s="28"/>
      <c r="AI17" s="28"/>
      <c r="AJ17" s="28"/>
      <c r="AK17" s="29"/>
      <c r="AL17" s="23"/>
      <c r="AM17" s="23"/>
      <c r="AN17" s="23"/>
      <c r="AO17" s="23"/>
      <c r="AS17" s="255"/>
      <c r="AT17" s="255"/>
      <c r="AU17" s="255"/>
    </row>
    <row r="18" spans="2:47" ht="18" customHeight="1" x14ac:dyDescent="0.4">
      <c r="B18" s="54" t="s">
        <v>240</v>
      </c>
      <c r="C18" s="1135" t="s">
        <v>256</v>
      </c>
      <c r="D18" s="1136"/>
      <c r="E18" s="1136"/>
      <c r="F18" s="1136"/>
      <c r="G18" s="1136"/>
      <c r="H18" s="1136"/>
      <c r="I18" s="1136"/>
      <c r="J18" s="1137"/>
      <c r="K18" s="1137"/>
      <c r="L18" s="1137"/>
      <c r="M18" s="1137"/>
      <c r="N18" s="1137"/>
      <c r="O18" s="1137"/>
      <c r="P18" s="1137"/>
      <c r="Q18" s="1137"/>
      <c r="R18" s="1137"/>
      <c r="S18" s="1137"/>
      <c r="T18" s="1137"/>
      <c r="U18" s="1137"/>
      <c r="V18" s="1137"/>
      <c r="W18" s="1137"/>
      <c r="X18" s="1137"/>
      <c r="Y18" s="1137"/>
      <c r="Z18" s="1137"/>
      <c r="AA18" s="1137"/>
      <c r="AB18" s="1137"/>
      <c r="AC18" s="1137"/>
      <c r="AD18" s="1137"/>
      <c r="AE18" s="1137"/>
      <c r="AF18" s="1137"/>
      <c r="AG18" s="1137"/>
      <c r="AH18" s="1137"/>
      <c r="AI18" s="1137"/>
      <c r="AJ18" s="1137"/>
      <c r="AK18" s="1138"/>
    </row>
    <row r="19" spans="2:47" ht="24" customHeight="1" thickBot="1" x14ac:dyDescent="0.45">
      <c r="B19" s="55"/>
      <c r="C19" s="56"/>
      <c r="D19" s="1141" t="s">
        <v>257</v>
      </c>
      <c r="E19" s="1142"/>
      <c r="F19" s="1142"/>
      <c r="G19" s="1142"/>
      <c r="H19" s="1142"/>
      <c r="I19" s="1143"/>
      <c r="J19" s="1147"/>
      <c r="K19" s="1148"/>
      <c r="L19" s="1148"/>
      <c r="M19" s="1148"/>
      <c r="N19" s="1148"/>
      <c r="O19" s="1148"/>
      <c r="P19" s="1148"/>
      <c r="Q19" s="1148"/>
      <c r="R19" s="1148"/>
      <c r="S19" s="1148"/>
      <c r="T19" s="1148"/>
      <c r="U19" s="1148"/>
      <c r="V19" s="1148"/>
      <c r="W19" s="1149"/>
      <c r="X19" s="1150" t="s">
        <v>258</v>
      </c>
      <c r="Y19" s="1151"/>
      <c r="Z19" s="1151"/>
      <c r="AA19" s="1151"/>
      <c r="AB19" s="1152"/>
      <c r="AC19" s="1153"/>
      <c r="AD19" s="1154"/>
      <c r="AE19" s="1154"/>
      <c r="AF19" s="1154"/>
      <c r="AG19" s="1154"/>
      <c r="AH19" s="1154"/>
      <c r="AI19" s="1154"/>
      <c r="AJ19" s="1154"/>
      <c r="AK19" s="1155"/>
    </row>
    <row r="20" spans="2:47" ht="12" customHeight="1" x14ac:dyDescent="0.4">
      <c r="B20" s="57" t="s">
        <v>260</v>
      </c>
      <c r="C20" s="1139" t="s">
        <v>649</v>
      </c>
      <c r="D20" s="1139"/>
      <c r="E20" s="1139"/>
      <c r="F20" s="1139"/>
      <c r="G20" s="1139"/>
      <c r="H20" s="1139"/>
      <c r="I20" s="1139"/>
      <c r="J20" s="1139"/>
      <c r="K20" s="1139"/>
      <c r="L20" s="1139"/>
      <c r="M20" s="1139"/>
      <c r="N20" s="1139"/>
      <c r="O20" s="1139"/>
      <c r="P20" s="1139"/>
      <c r="Q20" s="1139"/>
      <c r="R20" s="1139"/>
      <c r="S20" s="1139"/>
      <c r="T20" s="1139"/>
      <c r="U20" s="1139"/>
      <c r="V20" s="1139"/>
      <c r="W20" s="1139"/>
      <c r="X20" s="1139"/>
      <c r="Y20" s="1139"/>
      <c r="Z20" s="1139"/>
      <c r="AA20" s="1139"/>
      <c r="AB20" s="1139"/>
      <c r="AC20" s="1139"/>
      <c r="AD20" s="1139"/>
      <c r="AE20" s="1139"/>
      <c r="AF20" s="1139"/>
      <c r="AG20" s="1139"/>
      <c r="AH20" s="1139"/>
      <c r="AI20" s="1139"/>
      <c r="AJ20" s="1139"/>
      <c r="AK20" s="1139"/>
    </row>
    <row r="21" spans="2:47" ht="12" customHeight="1" x14ac:dyDescent="0.4">
      <c r="B21" s="57" t="s">
        <v>261</v>
      </c>
      <c r="C21" s="1139" t="s">
        <v>529</v>
      </c>
      <c r="D21" s="1139"/>
      <c r="E21" s="1139"/>
      <c r="F21" s="1139"/>
      <c r="G21" s="1139"/>
      <c r="H21" s="1139"/>
      <c r="I21" s="1139"/>
      <c r="J21" s="1139"/>
      <c r="K21" s="1139"/>
      <c r="L21" s="1139"/>
      <c r="M21" s="1139"/>
      <c r="N21" s="1139"/>
      <c r="O21" s="1139"/>
      <c r="P21" s="1139"/>
      <c r="Q21" s="1139"/>
      <c r="R21" s="1139"/>
      <c r="S21" s="1139"/>
      <c r="T21" s="1139"/>
      <c r="U21" s="1139"/>
      <c r="V21" s="1139"/>
      <c r="W21" s="1139"/>
      <c r="X21" s="1139"/>
      <c r="Y21" s="1139"/>
      <c r="Z21" s="1139"/>
      <c r="AA21" s="1139"/>
      <c r="AB21" s="1139"/>
      <c r="AC21" s="1139"/>
      <c r="AD21" s="1139"/>
      <c r="AE21" s="1139"/>
      <c r="AF21" s="1139"/>
      <c r="AG21" s="1139"/>
      <c r="AH21" s="1139"/>
      <c r="AI21" s="1139"/>
      <c r="AJ21" s="1139"/>
      <c r="AK21" s="1139"/>
    </row>
    <row r="22" spans="2:47" ht="12" customHeight="1" x14ac:dyDescent="0.4">
      <c r="B22" s="57" t="s">
        <v>263</v>
      </c>
      <c r="C22" s="1139" t="s">
        <v>264</v>
      </c>
      <c r="D22" s="1139"/>
      <c r="E22" s="1139"/>
      <c r="F22" s="1139"/>
      <c r="G22" s="1139"/>
      <c r="H22" s="1139"/>
      <c r="I22" s="1139"/>
      <c r="J22" s="1139"/>
      <c r="K22" s="1139"/>
      <c r="L22" s="1139"/>
      <c r="M22" s="1139"/>
      <c r="N22" s="1139"/>
      <c r="O22" s="1139"/>
      <c r="P22" s="1139"/>
      <c r="Q22" s="1139"/>
      <c r="R22" s="1139"/>
      <c r="S22" s="1139"/>
      <c r="T22" s="1139"/>
      <c r="U22" s="1139"/>
      <c r="V22" s="1139"/>
      <c r="W22" s="1139"/>
      <c r="X22" s="1139"/>
      <c r="Y22" s="1139"/>
      <c r="Z22" s="1139"/>
      <c r="AA22" s="1139"/>
      <c r="AB22" s="1139"/>
      <c r="AC22" s="1139"/>
      <c r="AD22" s="1139"/>
      <c r="AE22" s="1139"/>
      <c r="AF22" s="1139"/>
      <c r="AG22" s="1139"/>
      <c r="AH22" s="1139"/>
      <c r="AI22" s="1139"/>
      <c r="AJ22" s="1139"/>
      <c r="AK22" s="1139"/>
    </row>
    <row r="23" spans="2:47" ht="4.5" customHeight="1" x14ac:dyDescent="0.4"/>
    <row r="24" spans="2:47" ht="18" customHeight="1" thickBot="1" x14ac:dyDescent="0.45">
      <c r="B24" s="58" t="s">
        <v>475</v>
      </c>
    </row>
    <row r="25" spans="2:47" s="66" customFormat="1" ht="18" customHeight="1" x14ac:dyDescent="0.4">
      <c r="B25" s="59" t="s">
        <v>241</v>
      </c>
      <c r="C25" s="60">
        <v>1</v>
      </c>
      <c r="D25" s="61" t="s">
        <v>545</v>
      </c>
      <c r="E25" s="62"/>
      <c r="F25" s="62"/>
      <c r="G25" s="62"/>
      <c r="H25" s="62"/>
      <c r="I25" s="62"/>
      <c r="J25" s="62"/>
      <c r="K25" s="63"/>
      <c r="L25" s="63"/>
      <c r="M25" s="63"/>
      <c r="N25" s="63"/>
      <c r="O25" s="63"/>
      <c r="P25" s="63"/>
      <c r="Q25" s="63"/>
      <c r="R25" s="63"/>
      <c r="S25" s="63"/>
      <c r="T25" s="63"/>
      <c r="U25" s="64"/>
      <c r="V25" s="64"/>
      <c r="W25" s="64"/>
      <c r="X25" s="64"/>
      <c r="Y25" s="64"/>
      <c r="Z25" s="64"/>
      <c r="AA25" s="64"/>
      <c r="AB25" s="64"/>
      <c r="AC25" s="64"/>
      <c r="AD25" s="64"/>
      <c r="AE25" s="64"/>
      <c r="AF25" s="64"/>
      <c r="AG25" s="64"/>
      <c r="AH25" s="64"/>
      <c r="AI25" s="64"/>
      <c r="AJ25" s="64"/>
      <c r="AK25" s="65"/>
    </row>
    <row r="26" spans="2:47" s="66" customFormat="1" ht="18" customHeight="1" x14ac:dyDescent="0.4">
      <c r="B26" s="67"/>
      <c r="C26" s="68"/>
      <c r="D26" s="1072" t="s">
        <v>267</v>
      </c>
      <c r="E26" s="1073" t="s">
        <v>268</v>
      </c>
      <c r="F26" s="1074"/>
      <c r="G26" s="1088"/>
      <c r="H26" s="1073" t="s">
        <v>269</v>
      </c>
      <c r="I26" s="1074"/>
      <c r="J26" s="1074"/>
      <c r="K26" s="1074"/>
      <c r="L26" s="1074"/>
      <c r="M26" s="1088"/>
      <c r="N26" s="999" t="s">
        <v>270</v>
      </c>
      <c r="O26" s="1000"/>
      <c r="P26" s="1000"/>
      <c r="Q26" s="1000"/>
      <c r="R26" s="1000"/>
      <c r="S26" s="1001"/>
      <c r="T26" s="999" t="s">
        <v>271</v>
      </c>
      <c r="U26" s="1000"/>
      <c r="V26" s="1000"/>
      <c r="W26" s="1000"/>
      <c r="X26" s="1000"/>
      <c r="Y26" s="1000"/>
      <c r="Z26" s="1000"/>
      <c r="AA26" s="1000"/>
      <c r="AB26" s="1001"/>
      <c r="AC26" s="999" t="s">
        <v>272</v>
      </c>
      <c r="AD26" s="1000"/>
      <c r="AE26" s="1000"/>
      <c r="AF26" s="1000"/>
      <c r="AG26" s="1000"/>
      <c r="AH26" s="1000"/>
      <c r="AI26" s="1000"/>
      <c r="AJ26" s="1000"/>
      <c r="AK26" s="1123"/>
    </row>
    <row r="27" spans="2:47" s="66" customFormat="1" ht="18" customHeight="1" x14ac:dyDescent="0.4">
      <c r="B27" s="67"/>
      <c r="C27" s="68"/>
      <c r="D27" s="995"/>
      <c r="E27" s="996"/>
      <c r="F27" s="997"/>
      <c r="G27" s="998"/>
      <c r="H27" s="996"/>
      <c r="I27" s="997"/>
      <c r="J27" s="997"/>
      <c r="K27" s="997"/>
      <c r="L27" s="997"/>
      <c r="M27" s="998"/>
      <c r="N27" s="999" t="s">
        <v>273</v>
      </c>
      <c r="O27" s="1000"/>
      <c r="P27" s="1001"/>
      <c r="Q27" s="999" t="s">
        <v>274</v>
      </c>
      <c r="R27" s="1000"/>
      <c r="S27" s="1001"/>
      <c r="T27" s="999" t="s">
        <v>275</v>
      </c>
      <c r="U27" s="1000"/>
      <c r="V27" s="1000"/>
      <c r="W27" s="1000"/>
      <c r="X27" s="1001"/>
      <c r="Y27" s="999" t="s">
        <v>276</v>
      </c>
      <c r="Z27" s="1000"/>
      <c r="AA27" s="1000"/>
      <c r="AB27" s="1001"/>
      <c r="AC27" s="999" t="s">
        <v>275</v>
      </c>
      <c r="AD27" s="1000"/>
      <c r="AE27" s="1000"/>
      <c r="AF27" s="1000"/>
      <c r="AG27" s="1001"/>
      <c r="AH27" s="999" t="s">
        <v>276</v>
      </c>
      <c r="AI27" s="1000"/>
      <c r="AJ27" s="1000"/>
      <c r="AK27" s="1123"/>
    </row>
    <row r="28" spans="2:47" s="66" customFormat="1" ht="18" customHeight="1" x14ac:dyDescent="0.4">
      <c r="B28" s="67"/>
      <c r="C28" s="68"/>
      <c r="D28" s="242">
        <v>1</v>
      </c>
      <c r="E28" s="972"/>
      <c r="F28" s="973"/>
      <c r="G28" s="974"/>
      <c r="H28" s="951" t="s">
        <v>546</v>
      </c>
      <c r="I28" s="952"/>
      <c r="J28" s="952"/>
      <c r="K28" s="952"/>
      <c r="L28" s="952"/>
      <c r="M28" s="953"/>
      <c r="N28" s="972"/>
      <c r="O28" s="973"/>
      <c r="P28" s="974"/>
      <c r="Q28" s="972"/>
      <c r="R28" s="973"/>
      <c r="S28" s="974"/>
      <c r="T28" s="972"/>
      <c r="U28" s="973"/>
      <c r="V28" s="973"/>
      <c r="W28" s="973"/>
      <c r="X28" s="974"/>
      <c r="Y28" s="972"/>
      <c r="Z28" s="973"/>
      <c r="AA28" s="973"/>
      <c r="AB28" s="974"/>
      <c r="AC28" s="972"/>
      <c r="AD28" s="973"/>
      <c r="AE28" s="973"/>
      <c r="AF28" s="973"/>
      <c r="AG28" s="974"/>
      <c r="AH28" s="1058"/>
      <c r="AI28" s="1059"/>
      <c r="AJ28" s="1059"/>
      <c r="AK28" s="1124"/>
    </row>
    <row r="29" spans="2:47" s="66" customFormat="1" ht="18" customHeight="1" x14ac:dyDescent="0.4">
      <c r="B29" s="69"/>
      <c r="C29" s="70">
        <v>2</v>
      </c>
      <c r="D29" s="71" t="s">
        <v>547</v>
      </c>
      <c r="E29" s="138"/>
      <c r="F29" s="109"/>
      <c r="G29" s="109"/>
      <c r="H29" s="109"/>
      <c r="I29" s="109"/>
      <c r="J29" s="109"/>
      <c r="K29" s="139"/>
      <c r="L29" s="139"/>
      <c r="M29" s="139"/>
      <c r="N29" s="139"/>
      <c r="O29" s="139"/>
      <c r="P29" s="139"/>
      <c r="Q29" s="139"/>
      <c r="R29" s="139"/>
      <c r="S29" s="139"/>
      <c r="T29" s="75"/>
      <c r="U29" s="139"/>
      <c r="V29" s="139"/>
      <c r="W29" s="139"/>
      <c r="X29" s="139"/>
      <c r="Y29" s="139"/>
      <c r="Z29" s="139"/>
      <c r="AA29" s="139"/>
      <c r="AB29" s="74"/>
      <c r="AC29" s="74"/>
      <c r="AD29" s="74"/>
      <c r="AE29" s="74"/>
      <c r="AF29" s="74"/>
      <c r="AG29" s="74"/>
      <c r="AH29" s="74"/>
      <c r="AI29" s="75"/>
      <c r="AJ29" s="75"/>
      <c r="AK29" s="76"/>
    </row>
    <row r="30" spans="2:47" s="66" customFormat="1" ht="18" customHeight="1" x14ac:dyDescent="0.4">
      <c r="B30" s="67"/>
      <c r="C30" s="140"/>
      <c r="D30" s="994" t="s">
        <v>267</v>
      </c>
      <c r="E30" s="999" t="s">
        <v>282</v>
      </c>
      <c r="F30" s="1000"/>
      <c r="G30" s="1001"/>
      <c r="H30" s="1072" t="s">
        <v>548</v>
      </c>
      <c r="I30" s="1072"/>
      <c r="J30" s="1072"/>
      <c r="K30" s="1072"/>
      <c r="L30" s="1072"/>
      <c r="M30" s="1072"/>
      <c r="N30" s="1072"/>
      <c r="O30" s="1072" t="s">
        <v>549</v>
      </c>
      <c r="P30" s="1072"/>
      <c r="Q30" s="1072"/>
      <c r="R30" s="1072"/>
      <c r="S30" s="1072"/>
      <c r="T30" s="1072"/>
      <c r="U30" s="1072"/>
      <c r="V30" s="1072"/>
      <c r="W30" s="1073" t="s">
        <v>450</v>
      </c>
      <c r="X30" s="1074"/>
      <c r="Y30" s="1074"/>
      <c r="Z30" s="1074"/>
      <c r="AA30" s="1074"/>
      <c r="AB30" s="1074"/>
      <c r="AC30" s="1088"/>
      <c r="AD30" s="1074" t="s">
        <v>550</v>
      </c>
      <c r="AE30" s="1074"/>
      <c r="AF30" s="1074"/>
      <c r="AG30" s="1074"/>
      <c r="AH30" s="1074"/>
      <c r="AI30" s="1074"/>
      <c r="AJ30" s="1074"/>
      <c r="AK30" s="1075"/>
    </row>
    <row r="31" spans="2:47" s="66" customFormat="1" ht="18" customHeight="1" x14ac:dyDescent="0.4">
      <c r="B31" s="67"/>
      <c r="C31" s="140"/>
      <c r="D31" s="995"/>
      <c r="E31" s="999"/>
      <c r="F31" s="1000"/>
      <c r="G31" s="1001"/>
      <c r="H31" s="995"/>
      <c r="I31" s="995"/>
      <c r="J31" s="995"/>
      <c r="K31" s="995"/>
      <c r="L31" s="995"/>
      <c r="M31" s="995"/>
      <c r="N31" s="995"/>
      <c r="O31" s="995"/>
      <c r="P31" s="995"/>
      <c r="Q31" s="995"/>
      <c r="R31" s="995"/>
      <c r="S31" s="995"/>
      <c r="T31" s="995"/>
      <c r="U31" s="995"/>
      <c r="V31" s="995"/>
      <c r="W31" s="996"/>
      <c r="X31" s="997"/>
      <c r="Y31" s="997"/>
      <c r="Z31" s="997"/>
      <c r="AA31" s="997"/>
      <c r="AB31" s="997"/>
      <c r="AC31" s="998"/>
      <c r="AD31" s="997"/>
      <c r="AE31" s="997"/>
      <c r="AF31" s="997"/>
      <c r="AG31" s="997"/>
      <c r="AH31" s="997"/>
      <c r="AI31" s="997"/>
      <c r="AJ31" s="997"/>
      <c r="AK31" s="1076"/>
    </row>
    <row r="32" spans="2:47" s="66" customFormat="1" ht="18" customHeight="1" x14ac:dyDescent="0.4">
      <c r="B32" s="67"/>
      <c r="C32" s="68"/>
      <c r="D32" s="242">
        <v>1</v>
      </c>
      <c r="E32" s="972"/>
      <c r="F32" s="973"/>
      <c r="G32" s="974"/>
      <c r="H32" s="1234"/>
      <c r="I32" s="1234"/>
      <c r="J32" s="1234"/>
      <c r="K32" s="1234"/>
      <c r="L32" s="1234"/>
      <c r="M32" s="1234"/>
      <c r="N32" s="1234"/>
      <c r="O32" s="1234"/>
      <c r="P32" s="1234"/>
      <c r="Q32" s="1234"/>
      <c r="R32" s="1234"/>
      <c r="S32" s="1234"/>
      <c r="T32" s="1234"/>
      <c r="U32" s="1234"/>
      <c r="V32" s="1234"/>
      <c r="W32" s="972"/>
      <c r="X32" s="973"/>
      <c r="Y32" s="973"/>
      <c r="Z32" s="973"/>
      <c r="AA32" s="973"/>
      <c r="AB32" s="973"/>
      <c r="AC32" s="973"/>
      <c r="AD32" s="951"/>
      <c r="AE32" s="952"/>
      <c r="AF32" s="952"/>
      <c r="AG32" s="952"/>
      <c r="AH32" s="952"/>
      <c r="AI32" s="952"/>
      <c r="AJ32" s="952"/>
      <c r="AK32" s="1109"/>
    </row>
    <row r="33" spans="1:41" s="66" customFormat="1" ht="18" customHeight="1" x14ac:dyDescent="0.4">
      <c r="B33" s="67"/>
      <c r="C33" s="68"/>
      <c r="D33" s="242">
        <v>2</v>
      </c>
      <c r="E33" s="972"/>
      <c r="F33" s="973"/>
      <c r="G33" s="974"/>
      <c r="H33" s="1234"/>
      <c r="I33" s="1234"/>
      <c r="J33" s="1234"/>
      <c r="K33" s="1234"/>
      <c r="L33" s="1234"/>
      <c r="M33" s="1234"/>
      <c r="N33" s="1234"/>
      <c r="O33" s="1234"/>
      <c r="P33" s="1234"/>
      <c r="Q33" s="1234"/>
      <c r="R33" s="1234"/>
      <c r="S33" s="1234"/>
      <c r="T33" s="1234"/>
      <c r="U33" s="1234"/>
      <c r="V33" s="1234"/>
      <c r="W33" s="972"/>
      <c r="X33" s="973"/>
      <c r="Y33" s="973"/>
      <c r="Z33" s="973"/>
      <c r="AA33" s="973"/>
      <c r="AB33" s="973"/>
      <c r="AC33" s="973"/>
      <c r="AD33" s="951"/>
      <c r="AE33" s="952"/>
      <c r="AF33" s="952"/>
      <c r="AG33" s="952"/>
      <c r="AH33" s="952"/>
      <c r="AI33" s="952"/>
      <c r="AJ33" s="952"/>
      <c r="AK33" s="1109"/>
    </row>
    <row r="34" spans="1:41" s="66" customFormat="1" ht="18" customHeight="1" x14ac:dyDescent="0.4">
      <c r="B34" s="67"/>
      <c r="C34" s="68"/>
      <c r="D34" s="242">
        <v>3</v>
      </c>
      <c r="E34" s="972"/>
      <c r="F34" s="973"/>
      <c r="G34" s="974"/>
      <c r="H34" s="1234"/>
      <c r="I34" s="1234"/>
      <c r="J34" s="1234"/>
      <c r="K34" s="1234"/>
      <c r="L34" s="1234"/>
      <c r="M34" s="1234"/>
      <c r="N34" s="1234"/>
      <c r="O34" s="1234"/>
      <c r="P34" s="1234"/>
      <c r="Q34" s="1234"/>
      <c r="R34" s="1234"/>
      <c r="S34" s="1234"/>
      <c r="T34" s="1234"/>
      <c r="U34" s="1234"/>
      <c r="V34" s="1234"/>
      <c r="W34" s="972"/>
      <c r="X34" s="973"/>
      <c r="Y34" s="973"/>
      <c r="Z34" s="973"/>
      <c r="AA34" s="973"/>
      <c r="AB34" s="973"/>
      <c r="AC34" s="973"/>
      <c r="AD34" s="951"/>
      <c r="AE34" s="952"/>
      <c r="AF34" s="952"/>
      <c r="AG34" s="952"/>
      <c r="AH34" s="952"/>
      <c r="AI34" s="952"/>
      <c r="AJ34" s="952"/>
      <c r="AK34" s="1109"/>
    </row>
    <row r="35" spans="1:41" s="66" customFormat="1" ht="18" customHeight="1" x14ac:dyDescent="0.4">
      <c r="B35" s="67"/>
      <c r="C35" s="68"/>
      <c r="D35" s="242">
        <v>4</v>
      </c>
      <c r="E35" s="972"/>
      <c r="F35" s="973"/>
      <c r="G35" s="974"/>
      <c r="H35" s="1234"/>
      <c r="I35" s="1234"/>
      <c r="J35" s="1234"/>
      <c r="K35" s="1234"/>
      <c r="L35" s="1234"/>
      <c r="M35" s="1234"/>
      <c r="N35" s="1234"/>
      <c r="O35" s="1234"/>
      <c r="P35" s="1234"/>
      <c r="Q35" s="1234"/>
      <c r="R35" s="1234"/>
      <c r="S35" s="1234"/>
      <c r="T35" s="1234"/>
      <c r="U35" s="1234"/>
      <c r="V35" s="1234"/>
      <c r="W35" s="972"/>
      <c r="X35" s="973"/>
      <c r="Y35" s="973"/>
      <c r="Z35" s="973"/>
      <c r="AA35" s="973"/>
      <c r="AB35" s="973"/>
      <c r="AC35" s="973"/>
      <c r="AD35" s="951"/>
      <c r="AE35" s="952"/>
      <c r="AF35" s="952"/>
      <c r="AG35" s="952"/>
      <c r="AH35" s="952"/>
      <c r="AI35" s="952"/>
      <c r="AJ35" s="952"/>
      <c r="AK35" s="1109"/>
    </row>
    <row r="36" spans="1:41" s="66" customFormat="1" ht="18" customHeight="1" x14ac:dyDescent="0.4">
      <c r="B36" s="67"/>
      <c r="C36" s="68"/>
      <c r="D36" s="242">
        <v>5</v>
      </c>
      <c r="E36" s="972"/>
      <c r="F36" s="973"/>
      <c r="G36" s="974"/>
      <c r="H36" s="1234"/>
      <c r="I36" s="1234"/>
      <c r="J36" s="1234"/>
      <c r="K36" s="1234"/>
      <c r="L36" s="1234"/>
      <c r="M36" s="1234"/>
      <c r="N36" s="1234"/>
      <c r="O36" s="1234"/>
      <c r="P36" s="1234"/>
      <c r="Q36" s="1234"/>
      <c r="R36" s="1234"/>
      <c r="S36" s="1234"/>
      <c r="T36" s="1234"/>
      <c r="U36" s="1234"/>
      <c r="V36" s="1234"/>
      <c r="W36" s="972"/>
      <c r="X36" s="973"/>
      <c r="Y36" s="973"/>
      <c r="Z36" s="973"/>
      <c r="AA36" s="973"/>
      <c r="AB36" s="973"/>
      <c r="AC36" s="973"/>
      <c r="AD36" s="951"/>
      <c r="AE36" s="952"/>
      <c r="AF36" s="952"/>
      <c r="AG36" s="952"/>
      <c r="AH36" s="952"/>
      <c r="AI36" s="952"/>
      <c r="AJ36" s="952"/>
      <c r="AK36" s="1109"/>
    </row>
    <row r="37" spans="1:41" s="66" customFormat="1" ht="18" customHeight="1" x14ac:dyDescent="0.4">
      <c r="B37" s="67"/>
      <c r="C37" s="68"/>
      <c r="D37" s="242">
        <v>6</v>
      </c>
      <c r="E37" s="972"/>
      <c r="F37" s="973"/>
      <c r="G37" s="974"/>
      <c r="H37" s="1234"/>
      <c r="I37" s="1234"/>
      <c r="J37" s="1234"/>
      <c r="K37" s="1234"/>
      <c r="L37" s="1234"/>
      <c r="M37" s="1234"/>
      <c r="N37" s="1234"/>
      <c r="O37" s="1234"/>
      <c r="P37" s="1234"/>
      <c r="Q37" s="1234"/>
      <c r="R37" s="1234"/>
      <c r="S37" s="1234"/>
      <c r="T37" s="1234"/>
      <c r="U37" s="1234"/>
      <c r="V37" s="1234"/>
      <c r="W37" s="972"/>
      <c r="X37" s="973"/>
      <c r="Y37" s="973"/>
      <c r="Z37" s="973"/>
      <c r="AA37" s="973"/>
      <c r="AB37" s="973"/>
      <c r="AC37" s="973"/>
      <c r="AD37" s="951"/>
      <c r="AE37" s="952"/>
      <c r="AF37" s="952"/>
      <c r="AG37" s="952"/>
      <c r="AH37" s="952"/>
      <c r="AI37" s="952"/>
      <c r="AJ37" s="952"/>
      <c r="AK37" s="1109"/>
    </row>
    <row r="38" spans="1:41" s="66" customFormat="1" ht="18" customHeight="1" x14ac:dyDescent="0.4">
      <c r="B38" s="67"/>
      <c r="C38" s="68"/>
      <c r="D38" s="242">
        <v>7</v>
      </c>
      <c r="E38" s="972"/>
      <c r="F38" s="973"/>
      <c r="G38" s="974"/>
      <c r="H38" s="1234"/>
      <c r="I38" s="1234"/>
      <c r="J38" s="1234"/>
      <c r="K38" s="1234"/>
      <c r="L38" s="1234"/>
      <c r="M38" s="1234"/>
      <c r="N38" s="1234"/>
      <c r="O38" s="1234"/>
      <c r="P38" s="1234"/>
      <c r="Q38" s="1234"/>
      <c r="R38" s="1234"/>
      <c r="S38" s="1234"/>
      <c r="T38" s="1234"/>
      <c r="U38" s="1234"/>
      <c r="V38" s="1234"/>
      <c r="W38" s="972"/>
      <c r="X38" s="973"/>
      <c r="Y38" s="973"/>
      <c r="Z38" s="973"/>
      <c r="AA38" s="973"/>
      <c r="AB38" s="973"/>
      <c r="AC38" s="973"/>
      <c r="AD38" s="951"/>
      <c r="AE38" s="952"/>
      <c r="AF38" s="952"/>
      <c r="AG38" s="952"/>
      <c r="AH38" s="952"/>
      <c r="AI38" s="952"/>
      <c r="AJ38" s="952"/>
      <c r="AK38" s="1109"/>
    </row>
    <row r="39" spans="1:41" s="66" customFormat="1" ht="18" customHeight="1" x14ac:dyDescent="0.4">
      <c r="B39" s="67"/>
      <c r="C39" s="68"/>
      <c r="D39" s="242">
        <v>8</v>
      </c>
      <c r="E39" s="972"/>
      <c r="F39" s="973"/>
      <c r="G39" s="974"/>
      <c r="H39" s="1234"/>
      <c r="I39" s="1234"/>
      <c r="J39" s="1234"/>
      <c r="K39" s="1234"/>
      <c r="L39" s="1234"/>
      <c r="M39" s="1234"/>
      <c r="N39" s="1234"/>
      <c r="O39" s="1234"/>
      <c r="P39" s="1234"/>
      <c r="Q39" s="1234"/>
      <c r="R39" s="1234"/>
      <c r="S39" s="1234"/>
      <c r="T39" s="1234"/>
      <c r="U39" s="1234"/>
      <c r="V39" s="1234"/>
      <c r="W39" s="972"/>
      <c r="X39" s="973"/>
      <c r="Y39" s="973"/>
      <c r="Z39" s="973"/>
      <c r="AA39" s="973"/>
      <c r="AB39" s="973"/>
      <c r="AC39" s="973"/>
      <c r="AD39" s="951"/>
      <c r="AE39" s="952"/>
      <c r="AF39" s="952"/>
      <c r="AG39" s="952"/>
      <c r="AH39" s="952"/>
      <c r="AI39" s="952"/>
      <c r="AJ39" s="952"/>
      <c r="AK39" s="1109"/>
    </row>
    <row r="40" spans="1:41" s="66" customFormat="1" ht="18" customHeight="1" x14ac:dyDescent="0.4">
      <c r="B40" s="67"/>
      <c r="C40" s="68"/>
      <c r="D40" s="242">
        <v>9</v>
      </c>
      <c r="E40" s="972"/>
      <c r="F40" s="973"/>
      <c r="G40" s="974"/>
      <c r="H40" s="1234"/>
      <c r="I40" s="1234"/>
      <c r="J40" s="1234"/>
      <c r="K40" s="1234"/>
      <c r="L40" s="1234"/>
      <c r="M40" s="1234"/>
      <c r="N40" s="1234"/>
      <c r="O40" s="1234"/>
      <c r="P40" s="1234"/>
      <c r="Q40" s="1234"/>
      <c r="R40" s="1234"/>
      <c r="S40" s="1234"/>
      <c r="T40" s="1234"/>
      <c r="U40" s="1234"/>
      <c r="V40" s="1234"/>
      <c r="W40" s="972"/>
      <c r="X40" s="973"/>
      <c r="Y40" s="973"/>
      <c r="Z40" s="973"/>
      <c r="AA40" s="973"/>
      <c r="AB40" s="973"/>
      <c r="AC40" s="973"/>
      <c r="AD40" s="951"/>
      <c r="AE40" s="952"/>
      <c r="AF40" s="952"/>
      <c r="AG40" s="952"/>
      <c r="AH40" s="952"/>
      <c r="AI40" s="952"/>
      <c r="AJ40" s="952"/>
      <c r="AK40" s="1109"/>
    </row>
    <row r="41" spans="1:41" s="66" customFormat="1" ht="18" customHeight="1" x14ac:dyDescent="0.4">
      <c r="B41" s="69"/>
      <c r="C41" s="432"/>
      <c r="D41" s="438">
        <v>10</v>
      </c>
      <c r="E41" s="972"/>
      <c r="F41" s="973"/>
      <c r="G41" s="974"/>
      <c r="H41" s="972"/>
      <c r="I41" s="973"/>
      <c r="J41" s="973"/>
      <c r="K41" s="973"/>
      <c r="L41" s="973"/>
      <c r="M41" s="973"/>
      <c r="N41" s="974"/>
      <c r="O41" s="1234"/>
      <c r="P41" s="1234"/>
      <c r="Q41" s="1234"/>
      <c r="R41" s="1234"/>
      <c r="S41" s="1234"/>
      <c r="T41" s="1234"/>
      <c r="U41" s="1234"/>
      <c r="V41" s="1234"/>
      <c r="W41" s="972"/>
      <c r="X41" s="973"/>
      <c r="Y41" s="973"/>
      <c r="Z41" s="973"/>
      <c r="AA41" s="973"/>
      <c r="AB41" s="973"/>
      <c r="AC41" s="974"/>
      <c r="AD41" s="951"/>
      <c r="AE41" s="952"/>
      <c r="AF41" s="952"/>
      <c r="AG41" s="952"/>
      <c r="AH41" s="952"/>
      <c r="AI41" s="952"/>
      <c r="AJ41" s="952"/>
      <c r="AK41" s="1109"/>
    </row>
    <row r="42" spans="1:41" s="66" customFormat="1" ht="18" customHeight="1" x14ac:dyDescent="0.4">
      <c r="A42" s="431"/>
      <c r="B42" s="69"/>
      <c r="C42" s="79">
        <v>3</v>
      </c>
      <c r="D42" s="71" t="s">
        <v>684</v>
      </c>
      <c r="E42" s="433"/>
      <c r="F42" s="433"/>
      <c r="G42" s="433"/>
      <c r="H42" s="433"/>
      <c r="I42" s="433"/>
      <c r="J42" s="433"/>
      <c r="K42" s="433"/>
      <c r="L42" s="433"/>
      <c r="M42" s="433"/>
      <c r="N42" s="433"/>
      <c r="O42" s="433"/>
      <c r="P42" s="433"/>
      <c r="Q42" s="433"/>
      <c r="R42" s="433"/>
      <c r="S42" s="433"/>
      <c r="T42" s="433"/>
      <c r="U42" s="433"/>
      <c r="V42" s="433"/>
      <c r="W42" s="433"/>
      <c r="X42" s="433"/>
      <c r="Y42" s="433"/>
      <c r="Z42" s="433"/>
      <c r="AA42" s="433"/>
      <c r="AB42" s="433"/>
      <c r="AC42" s="433"/>
      <c r="AD42" s="433"/>
      <c r="AE42" s="433"/>
      <c r="AF42" s="433"/>
      <c r="AG42" s="433"/>
      <c r="AH42" s="433"/>
      <c r="AI42" s="433"/>
      <c r="AJ42" s="433"/>
      <c r="AK42" s="434"/>
      <c r="AL42" s="430"/>
    </row>
    <row r="43" spans="1:41" s="66" customFormat="1" ht="18" customHeight="1" x14ac:dyDescent="0.4">
      <c r="A43" s="431"/>
      <c r="B43" s="69"/>
      <c r="C43" s="435"/>
      <c r="D43" s="1195" t="s">
        <v>236</v>
      </c>
      <c r="E43" s="1195"/>
      <c r="F43" s="1195"/>
      <c r="G43" s="1195"/>
      <c r="H43" s="439" t="s">
        <v>98</v>
      </c>
      <c r="I43" s="1198" t="s">
        <v>685</v>
      </c>
      <c r="J43" s="1198"/>
      <c r="K43" s="1198"/>
      <c r="L43" s="1198"/>
      <c r="M43" s="1198"/>
      <c r="N43" s="1198"/>
      <c r="O43" s="1198"/>
      <c r="P43" s="1199" t="s">
        <v>688</v>
      </c>
      <c r="Q43" s="1199"/>
      <c r="R43" s="1199"/>
      <c r="S43" s="1199"/>
      <c r="T43" s="1201"/>
      <c r="U43" s="1201"/>
      <c r="V43" s="1201"/>
      <c r="W43" s="1201"/>
      <c r="X43" s="1201"/>
      <c r="Y43" s="1201"/>
      <c r="Z43" s="1201"/>
      <c r="AA43" s="1201"/>
      <c r="AB43" s="1201"/>
      <c r="AC43" s="1201"/>
      <c r="AD43" s="1201"/>
      <c r="AE43" s="1201"/>
      <c r="AF43" s="1201"/>
      <c r="AG43" s="1201"/>
      <c r="AH43" s="1201"/>
      <c r="AI43" s="1201"/>
      <c r="AJ43" s="1201"/>
      <c r="AK43" s="1202"/>
      <c r="AL43" s="430"/>
      <c r="AN43" s="34" t="s">
        <v>248</v>
      </c>
      <c r="AO43" s="34" t="str">
        <f>IF(AND($H$44="□",$H$45="□"),"■","")</f>
        <v>■</v>
      </c>
    </row>
    <row r="44" spans="1:41" s="66" customFormat="1" ht="18" customHeight="1" x14ac:dyDescent="0.4">
      <c r="A44" s="431"/>
      <c r="B44" s="69"/>
      <c r="C44" s="435"/>
      <c r="D44" s="1196"/>
      <c r="E44" s="1196"/>
      <c r="F44" s="1196"/>
      <c r="G44" s="1196"/>
      <c r="H44" s="439" t="s">
        <v>98</v>
      </c>
      <c r="I44" s="1198" t="s">
        <v>686</v>
      </c>
      <c r="J44" s="1198"/>
      <c r="K44" s="1198"/>
      <c r="L44" s="1198"/>
      <c r="M44" s="1198"/>
      <c r="N44" s="1198"/>
      <c r="O44" s="1198"/>
      <c r="P44" s="1199"/>
      <c r="Q44" s="1199"/>
      <c r="R44" s="1199"/>
      <c r="S44" s="1199"/>
      <c r="T44" s="1201"/>
      <c r="U44" s="1201"/>
      <c r="V44" s="1201"/>
      <c r="W44" s="1201"/>
      <c r="X44" s="1201"/>
      <c r="Y44" s="1201"/>
      <c r="Z44" s="1201"/>
      <c r="AA44" s="1201"/>
      <c r="AB44" s="1201"/>
      <c r="AC44" s="1201"/>
      <c r="AD44" s="1201"/>
      <c r="AE44" s="1201"/>
      <c r="AF44" s="1201"/>
      <c r="AG44" s="1201"/>
      <c r="AH44" s="1201"/>
      <c r="AI44" s="1201"/>
      <c r="AJ44" s="1201"/>
      <c r="AK44" s="1202"/>
      <c r="AL44" s="430"/>
      <c r="AN44" s="34" t="s">
        <v>98</v>
      </c>
      <c r="AO44" s="34" t="str">
        <f>IF(AND($H$43="□",$H$45="□"),"■","")</f>
        <v>■</v>
      </c>
    </row>
    <row r="45" spans="1:41" s="66" customFormat="1" ht="18" customHeight="1" thickBot="1" x14ac:dyDescent="0.45">
      <c r="A45" s="431"/>
      <c r="B45" s="112"/>
      <c r="C45" s="437"/>
      <c r="D45" s="1197"/>
      <c r="E45" s="1197"/>
      <c r="F45" s="1197"/>
      <c r="G45" s="1197"/>
      <c r="H45" s="440" t="s">
        <v>98</v>
      </c>
      <c r="I45" s="1205" t="s">
        <v>687</v>
      </c>
      <c r="J45" s="1205"/>
      <c r="K45" s="1205"/>
      <c r="L45" s="1205"/>
      <c r="M45" s="1205"/>
      <c r="N45" s="1205"/>
      <c r="O45" s="1205"/>
      <c r="P45" s="1200"/>
      <c r="Q45" s="1200"/>
      <c r="R45" s="1200"/>
      <c r="S45" s="1200"/>
      <c r="T45" s="1203"/>
      <c r="U45" s="1203"/>
      <c r="V45" s="1203"/>
      <c r="W45" s="1203"/>
      <c r="X45" s="1203"/>
      <c r="Y45" s="1203"/>
      <c r="Z45" s="1203"/>
      <c r="AA45" s="1203"/>
      <c r="AB45" s="1203"/>
      <c r="AC45" s="1203"/>
      <c r="AD45" s="1203"/>
      <c r="AE45" s="1203"/>
      <c r="AF45" s="1203"/>
      <c r="AG45" s="1203"/>
      <c r="AH45" s="1203"/>
      <c r="AI45" s="1203"/>
      <c r="AJ45" s="1203"/>
      <c r="AK45" s="1204"/>
      <c r="AL45" s="430"/>
      <c r="AN45" s="34" t="s">
        <v>98</v>
      </c>
      <c r="AO45" s="34" t="str">
        <f>IF(AND($H$43="□",$H$44="□"),"■","")</f>
        <v>■</v>
      </c>
    </row>
    <row r="46" spans="1:41" s="66" customFormat="1" ht="18.75" x14ac:dyDescent="0.4">
      <c r="B46" s="84" t="s">
        <v>296</v>
      </c>
      <c r="C46" s="1089" t="s">
        <v>551</v>
      </c>
      <c r="D46" s="1090"/>
      <c r="E46" s="1090"/>
      <c r="F46" s="1090"/>
      <c r="G46" s="1090"/>
      <c r="H46" s="1090"/>
      <c r="I46" s="1090"/>
      <c r="J46" s="1090"/>
      <c r="K46" s="1090"/>
      <c r="L46" s="1090"/>
      <c r="M46" s="1090"/>
      <c r="N46" s="1090"/>
      <c r="O46" s="1090"/>
      <c r="P46" s="1090"/>
      <c r="Q46" s="1090"/>
      <c r="R46" s="1090"/>
      <c r="S46" s="1090"/>
      <c r="T46" s="1090"/>
      <c r="U46" s="1090"/>
      <c r="V46" s="1090"/>
      <c r="W46" s="1090"/>
      <c r="X46" s="1090"/>
      <c r="Y46" s="1090"/>
      <c r="Z46" s="1090"/>
      <c r="AA46" s="1090"/>
      <c r="AB46" s="1090"/>
      <c r="AC46" s="1090"/>
      <c r="AD46" s="1090"/>
      <c r="AE46" s="1090"/>
      <c r="AF46" s="1090"/>
      <c r="AG46" s="1090"/>
      <c r="AH46" s="1090"/>
      <c r="AI46" s="1090"/>
      <c r="AJ46" s="1090"/>
      <c r="AK46" s="1090"/>
    </row>
    <row r="47" spans="1:41" s="66" customFormat="1" ht="18.75" x14ac:dyDescent="0.4">
      <c r="B47" s="57"/>
      <c r="C47" s="1089" t="s">
        <v>496</v>
      </c>
      <c r="D47" s="1090"/>
      <c r="E47" s="1090"/>
      <c r="F47" s="1090"/>
      <c r="G47" s="1090"/>
      <c r="H47" s="1090"/>
      <c r="I47" s="1090"/>
      <c r="J47" s="1090"/>
      <c r="K47" s="1090"/>
      <c r="L47" s="1090"/>
      <c r="M47" s="1090"/>
      <c r="N47" s="1090"/>
      <c r="O47" s="1090"/>
      <c r="P47" s="1090"/>
      <c r="Q47" s="1090"/>
      <c r="R47" s="1090"/>
      <c r="S47" s="1090"/>
      <c r="T47" s="1090"/>
      <c r="U47" s="1090"/>
      <c r="V47" s="1090"/>
      <c r="W47" s="1090"/>
      <c r="X47" s="1090"/>
      <c r="Y47" s="1090"/>
      <c r="Z47" s="1090"/>
      <c r="AA47" s="1090"/>
      <c r="AB47" s="1090"/>
      <c r="AC47" s="1090"/>
      <c r="AD47" s="1090"/>
      <c r="AE47" s="1090"/>
      <c r="AF47" s="1090"/>
      <c r="AG47" s="1090"/>
      <c r="AH47" s="1090"/>
      <c r="AI47" s="1090"/>
      <c r="AJ47" s="1090"/>
      <c r="AK47" s="1090"/>
    </row>
    <row r="48" spans="1:41" ht="21.75" customHeight="1" x14ac:dyDescent="0.4">
      <c r="AJ48" s="85"/>
    </row>
    <row r="49" spans="2:41" ht="18" customHeight="1" thickBot="1" x14ac:dyDescent="0.45">
      <c r="B49" s="58" t="s">
        <v>303</v>
      </c>
    </row>
    <row r="50" spans="2:41" s="66" customFormat="1" ht="18" customHeight="1" x14ac:dyDescent="0.4">
      <c r="B50" s="98" t="s">
        <v>242</v>
      </c>
      <c r="C50" s="99"/>
      <c r="D50" s="87" t="s">
        <v>317</v>
      </c>
      <c r="E50" s="62"/>
      <c r="F50" s="62"/>
      <c r="G50" s="62"/>
      <c r="H50" s="62"/>
      <c r="I50" s="62"/>
      <c r="J50" s="62"/>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5"/>
    </row>
    <row r="51" spans="2:41" s="66" customFormat="1" ht="18" customHeight="1" x14ac:dyDescent="0.4">
      <c r="B51" s="89"/>
      <c r="C51" s="90"/>
      <c r="D51" s="982" t="s">
        <v>309</v>
      </c>
      <c r="E51" s="983"/>
      <c r="F51" s="983"/>
      <c r="G51" s="984"/>
      <c r="H51" s="91" t="s">
        <v>98</v>
      </c>
      <c r="I51" s="92" t="s">
        <v>310</v>
      </c>
      <c r="J51" s="92"/>
      <c r="K51" s="92"/>
      <c r="L51" s="92"/>
      <c r="M51" s="92"/>
      <c r="N51" s="92"/>
      <c r="O51" s="92"/>
      <c r="P51" s="92"/>
      <c r="Q51" s="92"/>
      <c r="R51" s="92"/>
      <c r="S51" s="92"/>
      <c r="T51" s="92"/>
      <c r="U51" s="92"/>
      <c r="V51" s="92"/>
      <c r="W51" s="92"/>
      <c r="X51" s="92"/>
      <c r="Y51" s="92"/>
      <c r="Z51" s="92"/>
      <c r="AA51" s="92"/>
      <c r="AB51" s="1052" t="s">
        <v>533</v>
      </c>
      <c r="AC51" s="1053"/>
      <c r="AD51" s="1053"/>
      <c r="AE51" s="1053"/>
      <c r="AF51" s="1053"/>
      <c r="AG51" s="1053"/>
      <c r="AH51" s="1053"/>
      <c r="AI51" s="1053"/>
      <c r="AJ51" s="1053"/>
      <c r="AK51" s="1054"/>
      <c r="AN51" s="34" t="s">
        <v>248</v>
      </c>
      <c r="AO51" s="34" t="str">
        <f>IF($H$52="□","■","")</f>
        <v>■</v>
      </c>
    </row>
    <row r="52" spans="2:41" s="66" customFormat="1" ht="18" customHeight="1" thickBot="1" x14ac:dyDescent="0.45">
      <c r="B52" s="100"/>
      <c r="C52" s="101"/>
      <c r="D52" s="1049"/>
      <c r="E52" s="1050"/>
      <c r="F52" s="1050"/>
      <c r="G52" s="1051"/>
      <c r="H52" s="102" t="s">
        <v>98</v>
      </c>
      <c r="I52" s="103" t="s">
        <v>311</v>
      </c>
      <c r="J52" s="103"/>
      <c r="K52" s="103"/>
      <c r="L52" s="103"/>
      <c r="M52" s="103"/>
      <c r="N52" s="103"/>
      <c r="O52" s="103"/>
      <c r="P52" s="103"/>
      <c r="Q52" s="103"/>
      <c r="R52" s="103"/>
      <c r="S52" s="103"/>
      <c r="T52" s="103"/>
      <c r="U52" s="103"/>
      <c r="V52" s="103"/>
      <c r="W52" s="103"/>
      <c r="X52" s="103"/>
      <c r="Y52" s="103"/>
      <c r="Z52" s="103"/>
      <c r="AA52" s="103"/>
      <c r="AB52" s="1055"/>
      <c r="AC52" s="1056"/>
      <c r="AD52" s="1056"/>
      <c r="AE52" s="1056"/>
      <c r="AF52" s="1056"/>
      <c r="AG52" s="1056"/>
      <c r="AH52" s="1056"/>
      <c r="AI52" s="1056"/>
      <c r="AJ52" s="1056"/>
      <c r="AK52" s="1057"/>
      <c r="AN52" s="34" t="s">
        <v>248</v>
      </c>
      <c r="AO52" s="34" t="str">
        <f>IF($H$51="□","■","")</f>
        <v>■</v>
      </c>
    </row>
    <row r="53" spans="2:41" s="66" customFormat="1" ht="18" customHeight="1" x14ac:dyDescent="0.4">
      <c r="B53" s="104"/>
      <c r="C53" s="104"/>
      <c r="D53" s="105"/>
      <c r="E53" s="105"/>
      <c r="F53" s="105"/>
      <c r="G53" s="105"/>
      <c r="H53" s="105"/>
      <c r="I53" s="104"/>
      <c r="J53" s="104"/>
      <c r="K53" s="104"/>
      <c r="L53" s="104"/>
      <c r="M53" s="104"/>
      <c r="N53" s="104"/>
      <c r="O53" s="104"/>
      <c r="P53" s="104"/>
      <c r="Q53" s="104"/>
      <c r="R53" s="104"/>
      <c r="S53" s="104"/>
      <c r="T53" s="104"/>
      <c r="U53" s="104"/>
      <c r="V53" s="104"/>
      <c r="W53" s="104"/>
      <c r="X53" s="104"/>
      <c r="Y53" s="104"/>
      <c r="Z53" s="104"/>
      <c r="AA53" s="104"/>
      <c r="AB53" s="107"/>
      <c r="AC53" s="107"/>
      <c r="AD53" s="107"/>
      <c r="AE53" s="107"/>
      <c r="AF53" s="107"/>
      <c r="AG53" s="107"/>
      <c r="AH53" s="107"/>
      <c r="AI53" s="107"/>
      <c r="AJ53" s="107"/>
      <c r="AK53" s="107"/>
    </row>
    <row r="54" spans="2:41" ht="18" customHeight="1" x14ac:dyDescent="0.4">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85" t="s">
        <v>539</v>
      </c>
      <c r="AK54" s="108"/>
    </row>
    <row r="56" spans="2:41" s="66" customFormat="1" ht="18" customHeight="1" thickBot="1" x14ac:dyDescent="0.45">
      <c r="B56" s="57"/>
    </row>
    <row r="57" spans="2:41" s="66" customFormat="1" ht="18" customHeight="1" x14ac:dyDescent="0.4">
      <c r="B57" s="916" t="s">
        <v>631</v>
      </c>
      <c r="C57" s="917"/>
      <c r="D57" s="917"/>
      <c r="E57" s="917"/>
      <c r="F57" s="918"/>
      <c r="G57" s="922"/>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3"/>
    </row>
    <row r="58" spans="2:41" s="66" customFormat="1" ht="18" customHeight="1" thickBot="1" x14ac:dyDescent="0.45">
      <c r="B58" s="919"/>
      <c r="C58" s="920"/>
      <c r="D58" s="920"/>
      <c r="E58" s="920"/>
      <c r="F58" s="921"/>
      <c r="G58" s="924"/>
      <c r="H58" s="924"/>
      <c r="I58" s="924"/>
      <c r="J58" s="924"/>
      <c r="K58" s="924"/>
      <c r="L58" s="924"/>
      <c r="M58" s="924"/>
      <c r="N58" s="924"/>
      <c r="O58" s="924"/>
      <c r="P58" s="924"/>
      <c r="Q58" s="924"/>
      <c r="R58" s="924"/>
      <c r="S58" s="924"/>
      <c r="T58" s="924"/>
      <c r="U58" s="924"/>
      <c r="V58" s="924"/>
      <c r="W58" s="924"/>
      <c r="X58" s="924"/>
      <c r="Y58" s="924"/>
      <c r="Z58" s="924"/>
      <c r="AA58" s="924"/>
      <c r="AB58" s="924"/>
      <c r="AC58" s="924"/>
      <c r="AD58" s="924"/>
      <c r="AE58" s="924"/>
      <c r="AF58" s="924"/>
      <c r="AG58" s="924"/>
      <c r="AH58" s="924"/>
      <c r="AI58" s="924"/>
      <c r="AJ58" s="924"/>
      <c r="AK58" s="925"/>
    </row>
    <row r="59" spans="2:41" s="66" customFormat="1" ht="18" customHeight="1" x14ac:dyDescent="0.4">
      <c r="B59" s="57" t="s">
        <v>630</v>
      </c>
      <c r="C59" s="128" t="s">
        <v>625</v>
      </c>
      <c r="AH59" s="34"/>
      <c r="AJ59" s="85"/>
    </row>
    <row r="60" spans="2:41" s="66" customFormat="1" ht="18" customHeight="1" x14ac:dyDescent="0.4">
      <c r="B60" s="129" t="s">
        <v>349</v>
      </c>
      <c r="C60" s="128"/>
      <c r="AH60" s="34"/>
      <c r="AJ60" s="85"/>
    </row>
    <row r="61" spans="2:41" s="66" customFormat="1" ht="27" customHeight="1" x14ac:dyDescent="0.4">
      <c r="B61" s="942" t="s">
        <v>350</v>
      </c>
      <c r="C61" s="943"/>
      <c r="D61" s="943"/>
      <c r="E61" s="943"/>
      <c r="F61" s="944"/>
      <c r="G61" s="941" t="s">
        <v>351</v>
      </c>
      <c r="H61" s="927"/>
      <c r="I61" s="928"/>
      <c r="J61" s="929" t="s">
        <v>352</v>
      </c>
      <c r="K61" s="930"/>
      <c r="L61" s="930"/>
      <c r="M61" s="930"/>
      <c r="N61" s="930"/>
      <c r="O61" s="931">
        <v>15</v>
      </c>
      <c r="P61" s="931"/>
      <c r="Q61" s="877" t="s">
        <v>353</v>
      </c>
      <c r="R61" s="877"/>
      <c r="S61" s="877"/>
      <c r="T61" s="877"/>
      <c r="U61" s="877"/>
      <c r="V61" s="877"/>
      <c r="W61" s="932" t="s">
        <v>525</v>
      </c>
      <c r="X61" s="933"/>
      <c r="Y61" s="933"/>
      <c r="Z61" s="933"/>
      <c r="AA61" s="933"/>
      <c r="AB61" s="933"/>
      <c r="AC61" s="933"/>
      <c r="AD61" s="933"/>
      <c r="AE61" s="933"/>
      <c r="AF61" s="933"/>
      <c r="AG61" s="933"/>
      <c r="AH61" s="933"/>
      <c r="AI61" s="933"/>
      <c r="AJ61" s="933"/>
      <c r="AK61" s="934"/>
    </row>
    <row r="62" spans="2:41" s="66" customFormat="1" ht="27" customHeight="1" x14ac:dyDescent="0.4">
      <c r="B62" s="945"/>
      <c r="C62" s="946"/>
      <c r="D62" s="946"/>
      <c r="E62" s="946"/>
      <c r="F62" s="947"/>
      <c r="G62" s="941" t="s">
        <v>541</v>
      </c>
      <c r="H62" s="927"/>
      <c r="I62" s="928"/>
      <c r="J62" s="929" t="s">
        <v>352</v>
      </c>
      <c r="K62" s="930"/>
      <c r="L62" s="930"/>
      <c r="M62" s="930"/>
      <c r="N62" s="930"/>
      <c r="O62" s="931">
        <v>10</v>
      </c>
      <c r="P62" s="931"/>
      <c r="Q62" s="877" t="s">
        <v>353</v>
      </c>
      <c r="R62" s="877"/>
      <c r="S62" s="877"/>
      <c r="T62" s="877"/>
      <c r="U62" s="877"/>
      <c r="V62" s="877"/>
      <c r="W62" s="935"/>
      <c r="X62" s="936"/>
      <c r="Y62" s="936"/>
      <c r="Z62" s="936"/>
      <c r="AA62" s="936"/>
      <c r="AB62" s="936"/>
      <c r="AC62" s="936"/>
      <c r="AD62" s="936"/>
      <c r="AE62" s="936"/>
      <c r="AF62" s="936"/>
      <c r="AG62" s="936"/>
      <c r="AH62" s="936"/>
      <c r="AI62" s="936"/>
      <c r="AJ62" s="936"/>
      <c r="AK62" s="937"/>
    </row>
    <row r="63" spans="2:41" s="66" customFormat="1" ht="27" customHeight="1" x14ac:dyDescent="0.4">
      <c r="B63" s="945"/>
      <c r="C63" s="946"/>
      <c r="D63" s="946"/>
      <c r="E63" s="946"/>
      <c r="F63" s="947"/>
      <c r="G63" s="941" t="s">
        <v>542</v>
      </c>
      <c r="H63" s="927"/>
      <c r="I63" s="928"/>
      <c r="J63" s="929" t="s">
        <v>352</v>
      </c>
      <c r="K63" s="930"/>
      <c r="L63" s="930"/>
      <c r="M63" s="930"/>
      <c r="N63" s="930"/>
      <c r="O63" s="931">
        <v>5</v>
      </c>
      <c r="P63" s="931"/>
      <c r="Q63" s="877" t="s">
        <v>353</v>
      </c>
      <c r="R63" s="877"/>
      <c r="S63" s="877"/>
      <c r="T63" s="877"/>
      <c r="U63" s="877"/>
      <c r="V63" s="877"/>
      <c r="W63" s="935"/>
      <c r="X63" s="936"/>
      <c r="Y63" s="936"/>
      <c r="Z63" s="936"/>
      <c r="AA63" s="936"/>
      <c r="AB63" s="936"/>
      <c r="AC63" s="936"/>
      <c r="AD63" s="936"/>
      <c r="AE63" s="936"/>
      <c r="AF63" s="936"/>
      <c r="AG63" s="936"/>
      <c r="AH63" s="936"/>
      <c r="AI63" s="936"/>
      <c r="AJ63" s="936"/>
      <c r="AK63" s="937"/>
    </row>
    <row r="64" spans="2:41" s="66" customFormat="1" ht="27" customHeight="1" x14ac:dyDescent="0.4">
      <c r="B64" s="948"/>
      <c r="C64" s="949"/>
      <c r="D64" s="949"/>
      <c r="E64" s="949"/>
      <c r="F64" s="950"/>
      <c r="G64" s="941" t="s">
        <v>253</v>
      </c>
      <c r="H64" s="927"/>
      <c r="I64" s="928"/>
      <c r="J64" s="929" t="s">
        <v>352</v>
      </c>
      <c r="K64" s="930"/>
      <c r="L64" s="930"/>
      <c r="M64" s="930"/>
      <c r="N64" s="930"/>
      <c r="O64" s="931">
        <v>10</v>
      </c>
      <c r="P64" s="931"/>
      <c r="Q64" s="877" t="s">
        <v>353</v>
      </c>
      <c r="R64" s="877"/>
      <c r="S64" s="877"/>
      <c r="T64" s="877"/>
      <c r="U64" s="877"/>
      <c r="V64" s="877"/>
      <c r="W64" s="938"/>
      <c r="X64" s="939"/>
      <c r="Y64" s="939"/>
      <c r="Z64" s="939"/>
      <c r="AA64" s="939"/>
      <c r="AB64" s="939"/>
      <c r="AC64" s="939"/>
      <c r="AD64" s="939"/>
      <c r="AE64" s="939"/>
      <c r="AF64" s="939"/>
      <c r="AG64" s="939"/>
      <c r="AH64" s="939"/>
      <c r="AI64" s="939"/>
      <c r="AJ64" s="939"/>
      <c r="AK64" s="940"/>
    </row>
    <row r="65" spans="2:41" ht="24" customHeight="1" x14ac:dyDescent="0.4">
      <c r="B65" s="896" t="s">
        <v>357</v>
      </c>
      <c r="C65" s="897"/>
      <c r="D65" s="897"/>
      <c r="E65" s="897"/>
      <c r="F65" s="898"/>
      <c r="G65" s="861" t="s">
        <v>358</v>
      </c>
      <c r="H65" s="890"/>
      <c r="I65" s="890"/>
      <c r="J65" s="890"/>
      <c r="K65" s="862"/>
      <c r="L65" s="908" t="s">
        <v>359</v>
      </c>
      <c r="M65" s="909"/>
      <c r="N65" s="909"/>
      <c r="O65" s="909"/>
      <c r="P65" s="909"/>
      <c r="Q65" s="909"/>
      <c r="R65" s="909"/>
      <c r="S65" s="909"/>
      <c r="T65" s="909"/>
      <c r="U65" s="909"/>
      <c r="V65" s="909"/>
      <c r="W65" s="909"/>
      <c r="X65" s="909"/>
      <c r="Y65" s="909"/>
      <c r="Z65" s="909"/>
      <c r="AA65" s="909"/>
      <c r="AB65" s="909"/>
      <c r="AC65" s="909"/>
      <c r="AD65" s="909"/>
      <c r="AE65" s="909"/>
      <c r="AF65" s="909"/>
      <c r="AG65" s="909"/>
      <c r="AH65" s="909"/>
      <c r="AI65" s="909"/>
      <c r="AJ65" s="909"/>
      <c r="AK65" s="910"/>
      <c r="AN65" s="34" t="s">
        <v>360</v>
      </c>
      <c r="AO65" s="34" t="s">
        <v>359</v>
      </c>
    </row>
    <row r="66" spans="2:41" ht="24" customHeight="1" x14ac:dyDescent="0.4">
      <c r="B66" s="905"/>
      <c r="C66" s="906"/>
      <c r="D66" s="906"/>
      <c r="E66" s="906"/>
      <c r="F66" s="907"/>
      <c r="G66" s="911" t="s">
        <v>361</v>
      </c>
      <c r="H66" s="911"/>
      <c r="I66" s="911"/>
      <c r="J66" s="911" t="s">
        <v>362</v>
      </c>
      <c r="K66" s="911"/>
      <c r="L66" s="902" t="s">
        <v>363</v>
      </c>
      <c r="M66" s="902"/>
      <c r="N66" s="902"/>
      <c r="O66" s="902"/>
      <c r="P66" s="902"/>
      <c r="Q66" s="902"/>
      <c r="R66" s="902"/>
      <c r="S66" s="902"/>
      <c r="T66" s="902"/>
      <c r="U66" s="902"/>
      <c r="V66" s="902"/>
      <c r="W66" s="902"/>
      <c r="X66" s="902"/>
      <c r="Y66" s="902"/>
      <c r="Z66" s="902"/>
      <c r="AA66" s="902"/>
      <c r="AB66" s="902"/>
      <c r="AC66" s="902"/>
      <c r="AD66" s="902"/>
      <c r="AE66" s="902"/>
      <c r="AF66" s="902"/>
      <c r="AG66" s="902"/>
      <c r="AH66" s="902"/>
      <c r="AI66" s="902"/>
      <c r="AJ66" s="902"/>
      <c r="AK66" s="902"/>
    </row>
    <row r="67" spans="2:41" ht="24" customHeight="1" x14ac:dyDescent="0.4">
      <c r="B67" s="905"/>
      <c r="C67" s="906"/>
      <c r="D67" s="906"/>
      <c r="E67" s="906"/>
      <c r="F67" s="907"/>
      <c r="G67" s="911"/>
      <c r="H67" s="911"/>
      <c r="I67" s="911"/>
      <c r="J67" s="911" t="s">
        <v>364</v>
      </c>
      <c r="K67" s="911"/>
      <c r="L67" s="902" t="s">
        <v>365</v>
      </c>
      <c r="M67" s="902"/>
      <c r="N67" s="902"/>
      <c r="O67" s="902"/>
      <c r="P67" s="902"/>
      <c r="Q67" s="902"/>
      <c r="R67" s="902"/>
      <c r="S67" s="902"/>
      <c r="T67" s="902"/>
      <c r="U67" s="902"/>
      <c r="V67" s="902"/>
      <c r="W67" s="902"/>
      <c r="X67" s="902"/>
      <c r="Y67" s="902"/>
      <c r="Z67" s="902"/>
      <c r="AA67" s="902"/>
      <c r="AB67" s="902"/>
      <c r="AC67" s="902"/>
      <c r="AD67" s="902"/>
      <c r="AE67" s="902"/>
      <c r="AF67" s="902"/>
      <c r="AG67" s="902"/>
      <c r="AH67" s="902"/>
      <c r="AI67" s="902"/>
      <c r="AJ67" s="902"/>
      <c r="AK67" s="902"/>
    </row>
    <row r="68" spans="2:41" ht="27.95" customHeight="1" x14ac:dyDescent="0.4">
      <c r="B68" s="905"/>
      <c r="C68" s="906"/>
      <c r="D68" s="906"/>
      <c r="E68" s="906"/>
      <c r="F68" s="907"/>
      <c r="G68" s="911"/>
      <c r="H68" s="911"/>
      <c r="I68" s="911"/>
      <c r="J68" s="911" t="s">
        <v>366</v>
      </c>
      <c r="K68" s="911"/>
      <c r="L68" s="912" t="s">
        <v>367</v>
      </c>
      <c r="M68" s="913"/>
      <c r="N68" s="913"/>
      <c r="O68" s="913"/>
      <c r="P68" s="913"/>
      <c r="Q68" s="893" t="s">
        <v>368</v>
      </c>
      <c r="R68" s="894"/>
      <c r="S68" s="894"/>
      <c r="T68" s="894"/>
      <c r="U68" s="894"/>
      <c r="V68" s="894"/>
      <c r="W68" s="894"/>
      <c r="X68" s="894"/>
      <c r="Y68" s="894"/>
      <c r="Z68" s="894"/>
      <c r="AA68" s="894"/>
      <c r="AB68" s="894"/>
      <c r="AC68" s="894"/>
      <c r="AD68" s="894"/>
      <c r="AE68" s="894"/>
      <c r="AF68" s="894"/>
      <c r="AG68" s="894"/>
      <c r="AH68" s="894"/>
      <c r="AI68" s="894"/>
      <c r="AJ68" s="894"/>
      <c r="AK68" s="895"/>
    </row>
    <row r="69" spans="2:41" ht="21.95" customHeight="1" x14ac:dyDescent="0.4">
      <c r="B69" s="896" t="s">
        <v>369</v>
      </c>
      <c r="C69" s="897"/>
      <c r="D69" s="897"/>
      <c r="E69" s="897"/>
      <c r="F69" s="898"/>
      <c r="G69" s="861" t="s">
        <v>370</v>
      </c>
      <c r="H69" s="890"/>
      <c r="I69" s="890"/>
      <c r="J69" s="890"/>
      <c r="K69" s="862"/>
      <c r="L69" s="902" t="s">
        <v>371</v>
      </c>
      <c r="M69" s="902"/>
      <c r="N69" s="902"/>
      <c r="O69" s="902"/>
      <c r="P69" s="902"/>
      <c r="Q69" s="902"/>
      <c r="R69" s="902"/>
      <c r="S69" s="902"/>
      <c r="T69" s="902"/>
      <c r="U69" s="902"/>
      <c r="V69" s="902"/>
      <c r="W69" s="902"/>
      <c r="X69" s="902"/>
      <c r="Y69" s="902"/>
      <c r="Z69" s="902"/>
      <c r="AA69" s="902"/>
      <c r="AB69" s="902"/>
      <c r="AC69" s="902"/>
      <c r="AD69" s="902"/>
      <c r="AE69" s="902"/>
      <c r="AF69" s="902"/>
      <c r="AG69" s="902"/>
      <c r="AH69" s="902"/>
      <c r="AI69" s="902"/>
      <c r="AJ69" s="902"/>
      <c r="AK69" s="902"/>
    </row>
    <row r="70" spans="2:41" ht="30" customHeight="1" x14ac:dyDescent="0.4">
      <c r="B70" s="899"/>
      <c r="C70" s="900"/>
      <c r="D70" s="900"/>
      <c r="E70" s="900"/>
      <c r="F70" s="901"/>
      <c r="G70" s="861" t="s">
        <v>372</v>
      </c>
      <c r="H70" s="890"/>
      <c r="I70" s="890"/>
      <c r="J70" s="890"/>
      <c r="K70" s="862"/>
      <c r="L70" s="903" t="s">
        <v>534</v>
      </c>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row>
    <row r="72" spans="2:41" ht="15" customHeight="1" x14ac:dyDescent="0.4">
      <c r="B72" s="130" t="s">
        <v>374</v>
      </c>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row>
    <row r="73" spans="2:41" ht="9.9499999999999993" customHeight="1" x14ac:dyDescent="0.4"/>
    <row r="74" spans="2:41" ht="24.95" customHeight="1" x14ac:dyDescent="0.4">
      <c r="B74" s="879" t="s">
        <v>375</v>
      </c>
      <c r="C74" s="880"/>
      <c r="D74" s="880"/>
      <c r="E74" s="881"/>
      <c r="F74" s="885" t="s">
        <v>376</v>
      </c>
      <c r="G74" s="872"/>
      <c r="H74" s="861" t="s">
        <v>377</v>
      </c>
      <c r="I74" s="890"/>
      <c r="J74" s="862"/>
      <c r="K74" s="891"/>
      <c r="L74" s="891"/>
      <c r="M74" s="891"/>
      <c r="N74" s="891"/>
      <c r="O74" s="891"/>
      <c r="P74" s="891"/>
      <c r="Q74" s="891"/>
      <c r="R74" s="891"/>
      <c r="S74" s="891"/>
      <c r="T74" s="891"/>
      <c r="U74" s="891"/>
      <c r="V74" s="891"/>
      <c r="W74" s="891"/>
      <c r="X74" s="891"/>
      <c r="Y74" s="891"/>
      <c r="Z74" s="891"/>
      <c r="AA74" s="891"/>
      <c r="AB74" s="891"/>
      <c r="AC74" s="891"/>
      <c r="AD74" s="891"/>
      <c r="AE74" s="891"/>
      <c r="AF74" s="891"/>
      <c r="AG74" s="891"/>
      <c r="AH74" s="891"/>
      <c r="AI74" s="891"/>
      <c r="AJ74" s="891"/>
      <c r="AK74" s="892"/>
      <c r="AL74" s="108"/>
    </row>
    <row r="75" spans="2:41" ht="24.95" customHeight="1" x14ac:dyDescent="0.4">
      <c r="B75" s="882"/>
      <c r="C75" s="883"/>
      <c r="D75" s="883"/>
      <c r="E75" s="884"/>
      <c r="F75" s="886"/>
      <c r="G75" s="887"/>
      <c r="H75" s="861" t="s">
        <v>378</v>
      </c>
      <c r="I75" s="890"/>
      <c r="J75" s="862"/>
      <c r="K75" s="861" t="s">
        <v>379</v>
      </c>
      <c r="L75" s="862"/>
      <c r="M75" s="863"/>
      <c r="N75" s="864"/>
      <c r="O75" s="864"/>
      <c r="P75" s="864"/>
      <c r="Q75" s="864"/>
      <c r="R75" s="864"/>
      <c r="S75" s="865"/>
      <c r="T75" s="861" t="s">
        <v>380</v>
      </c>
      <c r="U75" s="890"/>
      <c r="V75" s="862"/>
      <c r="W75" s="863"/>
      <c r="X75" s="864"/>
      <c r="Y75" s="864"/>
      <c r="Z75" s="864"/>
      <c r="AA75" s="864"/>
      <c r="AB75" s="864"/>
      <c r="AC75" s="864"/>
      <c r="AD75" s="865"/>
      <c r="AE75" s="861" t="s">
        <v>381</v>
      </c>
      <c r="AF75" s="862"/>
      <c r="AG75" s="858"/>
      <c r="AH75" s="859"/>
      <c r="AI75" s="859"/>
      <c r="AJ75" s="859"/>
      <c r="AK75" s="860"/>
      <c r="AL75" s="108"/>
    </row>
    <row r="76" spans="2:41" ht="24.95" customHeight="1" x14ac:dyDescent="0.4">
      <c r="B76" s="882"/>
      <c r="C76" s="883"/>
      <c r="D76" s="883"/>
      <c r="E76" s="884"/>
      <c r="F76" s="888"/>
      <c r="G76" s="889"/>
      <c r="H76" s="861"/>
      <c r="I76" s="890"/>
      <c r="J76" s="862"/>
      <c r="K76" s="861" t="s">
        <v>382</v>
      </c>
      <c r="L76" s="862"/>
      <c r="M76" s="863"/>
      <c r="N76" s="864"/>
      <c r="O76" s="864"/>
      <c r="P76" s="864"/>
      <c r="Q76" s="864"/>
      <c r="R76" s="864"/>
      <c r="S76" s="864"/>
      <c r="T76" s="864"/>
      <c r="U76" s="864"/>
      <c r="V76" s="864"/>
      <c r="W76" s="864"/>
      <c r="X76" s="864"/>
      <c r="Y76" s="864"/>
      <c r="Z76" s="864"/>
      <c r="AA76" s="864"/>
      <c r="AB76" s="864"/>
      <c r="AC76" s="864"/>
      <c r="AD76" s="864"/>
      <c r="AE76" s="864"/>
      <c r="AF76" s="864"/>
      <c r="AG76" s="864"/>
      <c r="AH76" s="864"/>
      <c r="AI76" s="864"/>
      <c r="AJ76" s="864"/>
      <c r="AK76" s="865"/>
      <c r="AL76" s="108"/>
    </row>
    <row r="77" spans="2:41" ht="24.95" customHeight="1" x14ac:dyDescent="0.4">
      <c r="B77" s="882"/>
      <c r="C77" s="883"/>
      <c r="D77" s="883"/>
      <c r="E77" s="884"/>
      <c r="F77" s="866" t="s">
        <v>383</v>
      </c>
      <c r="G77" s="867"/>
      <c r="H77" s="867"/>
      <c r="I77" s="867"/>
      <c r="J77" s="868"/>
      <c r="K77" s="869"/>
      <c r="L77" s="869"/>
      <c r="M77" s="869"/>
      <c r="N77" s="869"/>
      <c r="O77" s="869"/>
      <c r="P77" s="869"/>
      <c r="Q77" s="869"/>
      <c r="R77" s="869"/>
      <c r="S77" s="869"/>
      <c r="T77" s="869"/>
      <c r="U77" s="869"/>
      <c r="V77" s="869"/>
      <c r="W77" s="869"/>
      <c r="X77" s="869"/>
      <c r="Y77" s="869"/>
      <c r="Z77" s="869"/>
      <c r="AA77" s="869"/>
      <c r="AB77" s="869"/>
      <c r="AC77" s="869"/>
      <c r="AD77" s="869"/>
      <c r="AE77" s="869"/>
      <c r="AF77" s="869"/>
      <c r="AG77" s="869"/>
      <c r="AH77" s="869"/>
      <c r="AI77" s="869"/>
      <c r="AJ77" s="869"/>
      <c r="AK77" s="870"/>
      <c r="AL77" s="108"/>
    </row>
    <row r="78" spans="2:41" ht="24.95" customHeight="1" x14ac:dyDescent="0.4">
      <c r="B78" s="882"/>
      <c r="C78" s="883"/>
      <c r="D78" s="883"/>
      <c r="E78" s="884"/>
      <c r="F78" s="871" t="s">
        <v>543</v>
      </c>
      <c r="G78" s="872"/>
      <c r="H78" s="872"/>
      <c r="I78" s="872"/>
      <c r="J78" s="873"/>
      <c r="K78" s="861" t="s">
        <v>385</v>
      </c>
      <c r="L78" s="862"/>
      <c r="M78" s="874" t="s">
        <v>386</v>
      </c>
      <c r="N78" s="875"/>
      <c r="O78" s="875"/>
      <c r="P78" s="875"/>
      <c r="Q78" s="875"/>
      <c r="R78" s="875"/>
      <c r="S78" s="876"/>
      <c r="T78" s="132" t="s">
        <v>248</v>
      </c>
      <c r="U78" s="877" t="s">
        <v>387</v>
      </c>
      <c r="V78" s="877"/>
      <c r="W78" s="877"/>
      <c r="X78" s="877"/>
      <c r="Y78" s="877"/>
      <c r="Z78" s="877"/>
      <c r="AA78" s="877"/>
      <c r="AB78" s="877"/>
      <c r="AC78" s="877"/>
      <c r="AD78" s="877"/>
      <c r="AE78" s="877"/>
      <c r="AF78" s="877"/>
      <c r="AG78" s="877"/>
      <c r="AH78" s="877"/>
      <c r="AI78" s="877"/>
      <c r="AJ78" s="877"/>
      <c r="AK78" s="878"/>
      <c r="AL78" s="108"/>
    </row>
    <row r="79" spans="2:41" ht="24.95" customHeight="1" x14ac:dyDescent="0.4">
      <c r="B79" s="848" t="s">
        <v>388</v>
      </c>
      <c r="C79" s="849"/>
      <c r="D79" s="849"/>
      <c r="E79" s="850"/>
      <c r="F79" s="851" t="s">
        <v>389</v>
      </c>
      <c r="G79" s="852"/>
      <c r="H79" s="852"/>
      <c r="I79" s="852"/>
      <c r="J79" s="853"/>
      <c r="K79" s="854" t="s">
        <v>390</v>
      </c>
      <c r="L79" s="855"/>
      <c r="M79" s="855"/>
      <c r="N79" s="855"/>
      <c r="O79" s="855"/>
      <c r="P79" s="855"/>
      <c r="Q79" s="856"/>
      <c r="R79" s="133"/>
      <c r="S79" s="134"/>
      <c r="T79" s="240"/>
      <c r="U79" s="240"/>
      <c r="V79" s="240"/>
      <c r="W79" s="240"/>
      <c r="X79" s="240"/>
      <c r="Y79" s="240"/>
      <c r="Z79" s="240"/>
      <c r="AA79" s="240"/>
      <c r="AB79" s="240"/>
      <c r="AC79" s="240"/>
      <c r="AD79" s="240"/>
      <c r="AE79" s="240"/>
      <c r="AF79" s="240"/>
      <c r="AG79" s="240"/>
      <c r="AH79" s="240"/>
      <c r="AI79" s="240"/>
      <c r="AJ79" s="240"/>
      <c r="AK79" s="241"/>
      <c r="AL79" s="108"/>
    </row>
    <row r="80" spans="2:41" s="66" customFormat="1" ht="9.9499999999999993" customHeight="1" x14ac:dyDescent="0.4">
      <c r="T80" s="34"/>
      <c r="U80" s="34"/>
      <c r="V80" s="34"/>
      <c r="W80" s="34"/>
      <c r="X80" s="34"/>
      <c r="Y80" s="34"/>
      <c r="Z80" s="34"/>
      <c r="AA80" s="34"/>
      <c r="AB80" s="34"/>
      <c r="AC80" s="34"/>
      <c r="AD80" s="34"/>
      <c r="AE80" s="34"/>
      <c r="AF80" s="34"/>
      <c r="AG80" s="34"/>
      <c r="AH80" s="34"/>
      <c r="AI80" s="34"/>
      <c r="AJ80" s="34"/>
      <c r="AK80" s="34"/>
    </row>
    <row r="81" spans="1:37" s="66" customFormat="1" ht="12" customHeight="1" x14ac:dyDescent="0.4">
      <c r="B81" s="135" t="s">
        <v>155</v>
      </c>
      <c r="C81" s="136"/>
      <c r="D81" s="136"/>
      <c r="E81" s="857" t="s">
        <v>391</v>
      </c>
      <c r="F81" s="857"/>
      <c r="G81" s="857"/>
      <c r="H81" s="857"/>
      <c r="I81" s="857"/>
      <c r="J81" s="857"/>
      <c r="K81" s="857"/>
      <c r="L81" s="857"/>
      <c r="M81" s="857"/>
      <c r="N81" s="857"/>
      <c r="O81" s="857"/>
      <c r="P81" s="857"/>
      <c r="Q81" s="857"/>
      <c r="R81" s="857"/>
      <c r="S81" s="857"/>
      <c r="T81" s="857"/>
      <c r="U81" s="857"/>
      <c r="V81" s="857"/>
      <c r="W81" s="857"/>
      <c r="X81" s="857"/>
      <c r="Y81" s="857"/>
      <c r="Z81" s="857"/>
      <c r="AA81" s="857"/>
      <c r="AB81" s="857"/>
      <c r="AC81" s="857"/>
      <c r="AD81" s="857"/>
      <c r="AE81" s="857"/>
      <c r="AF81" s="857"/>
      <c r="AG81" s="857"/>
      <c r="AH81" s="857"/>
      <c r="AI81" s="857"/>
      <c r="AJ81" s="857"/>
      <c r="AK81" s="857"/>
    </row>
    <row r="82" spans="1:37" ht="12" customHeight="1" x14ac:dyDescent="0.4">
      <c r="E82" s="857" t="s">
        <v>392</v>
      </c>
      <c r="F82" s="857"/>
      <c r="G82" s="857"/>
      <c r="H82" s="857"/>
      <c r="I82" s="857"/>
      <c r="J82" s="857"/>
      <c r="K82" s="857"/>
      <c r="L82" s="857"/>
      <c r="M82" s="857"/>
      <c r="N82" s="857"/>
      <c r="O82" s="857"/>
      <c r="P82" s="857"/>
      <c r="Q82" s="857"/>
      <c r="R82" s="857"/>
      <c r="S82" s="857"/>
      <c r="T82" s="857"/>
      <c r="U82" s="857"/>
      <c r="V82" s="857"/>
      <c r="W82" s="857"/>
      <c r="X82" s="857"/>
      <c r="Y82" s="857"/>
      <c r="Z82" s="857"/>
      <c r="AA82" s="857"/>
      <c r="AB82" s="857"/>
      <c r="AC82" s="857"/>
      <c r="AD82" s="857"/>
      <c r="AE82" s="857"/>
      <c r="AF82" s="857"/>
      <c r="AG82" s="857"/>
      <c r="AH82" s="857"/>
      <c r="AI82" s="857"/>
      <c r="AJ82" s="857"/>
      <c r="AK82" s="857"/>
    </row>
    <row r="85" spans="1:37" ht="18" customHeight="1" x14ac:dyDescent="0.4">
      <c r="B85" s="34" t="s">
        <v>393</v>
      </c>
    </row>
    <row r="86" spans="1:37" ht="18" customHeight="1" x14ac:dyDescent="0.4">
      <c r="B86" s="845" t="s">
        <v>394</v>
      </c>
      <c r="C86" s="845"/>
      <c r="D86" s="845"/>
      <c r="E86" s="845"/>
      <c r="F86" s="845"/>
      <c r="G86" s="845"/>
      <c r="H86" s="845"/>
      <c r="I86" s="845"/>
      <c r="J86" s="845"/>
      <c r="K86" s="845"/>
      <c r="L86" s="845"/>
      <c r="M86" s="845"/>
      <c r="N86" s="845"/>
      <c r="O86" s="845"/>
      <c r="P86" s="845"/>
      <c r="Q86" s="845"/>
      <c r="R86" s="845"/>
      <c r="S86" s="845"/>
      <c r="T86" s="845"/>
      <c r="U86" s="845"/>
      <c r="V86" s="838" t="s">
        <v>395</v>
      </c>
      <c r="W86" s="837"/>
      <c r="X86" s="837"/>
      <c r="Y86" s="846"/>
      <c r="Z86" s="847" t="s">
        <v>396</v>
      </c>
      <c r="AA86" s="847"/>
      <c r="AB86" s="847"/>
      <c r="AC86" s="847"/>
      <c r="AD86" s="838" t="s">
        <v>397</v>
      </c>
      <c r="AE86" s="837"/>
      <c r="AF86" s="837"/>
      <c r="AG86" s="846"/>
    </row>
    <row r="87" spans="1:37" ht="18" customHeight="1" x14ac:dyDescent="0.4">
      <c r="B87" s="223" t="s">
        <v>398</v>
      </c>
      <c r="C87" s="224"/>
      <c r="D87" s="224"/>
      <c r="E87" s="224"/>
      <c r="F87" s="224"/>
      <c r="G87" s="224"/>
      <c r="H87" s="224"/>
      <c r="I87" s="224"/>
      <c r="J87" s="224"/>
      <c r="K87" s="224"/>
      <c r="L87" s="224"/>
      <c r="M87" s="224"/>
      <c r="N87" s="224"/>
      <c r="O87" s="224"/>
      <c r="P87" s="224"/>
      <c r="Q87" s="224"/>
      <c r="R87" s="224"/>
      <c r="S87" s="224"/>
      <c r="T87" s="224"/>
      <c r="U87" s="224"/>
      <c r="V87" s="224"/>
      <c r="W87" s="224"/>
      <c r="X87" s="224"/>
      <c r="Y87" s="224"/>
      <c r="Z87" s="224"/>
      <c r="AA87" s="224"/>
      <c r="AB87" s="224"/>
      <c r="AC87" s="224"/>
      <c r="AD87" s="224"/>
      <c r="AE87" s="224"/>
      <c r="AF87" s="224"/>
      <c r="AG87" s="225"/>
    </row>
    <row r="88" spans="1:37" ht="18" customHeight="1" x14ac:dyDescent="0.4">
      <c r="B88" s="226"/>
      <c r="C88" s="223" t="s">
        <v>399</v>
      </c>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8"/>
    </row>
    <row r="89" spans="1:37" ht="18" customHeight="1" x14ac:dyDescent="0.4">
      <c r="B89" s="226"/>
      <c r="C89" s="229"/>
      <c r="D89" s="840" t="s">
        <v>351</v>
      </c>
      <c r="E89" s="841"/>
      <c r="F89" s="841"/>
      <c r="G89" s="841"/>
      <c r="H89" s="841"/>
      <c r="I89" s="841"/>
      <c r="J89" s="841"/>
      <c r="K89" s="841"/>
      <c r="L89" s="841"/>
      <c r="M89" s="841"/>
      <c r="N89" s="841"/>
      <c r="O89" s="841"/>
      <c r="P89" s="841"/>
      <c r="Q89" s="841"/>
      <c r="R89" s="841"/>
      <c r="S89" s="841"/>
      <c r="T89" s="841"/>
      <c r="U89" s="841"/>
      <c r="V89" s="841"/>
      <c r="W89" s="841"/>
      <c r="X89" s="841"/>
      <c r="Y89" s="841"/>
      <c r="Z89" s="841"/>
      <c r="AA89" s="841"/>
      <c r="AB89" s="841"/>
      <c r="AC89" s="841"/>
      <c r="AD89" s="841"/>
      <c r="AE89" s="841"/>
      <c r="AF89" s="841"/>
      <c r="AG89" s="842"/>
    </row>
    <row r="90" spans="1:37" ht="18" customHeight="1" x14ac:dyDescent="0.4">
      <c r="A90" s="230"/>
      <c r="B90" s="226"/>
      <c r="C90" s="229"/>
      <c r="D90" s="1192" t="s">
        <v>400</v>
      </c>
      <c r="E90" s="1193"/>
      <c r="F90" s="1193"/>
      <c r="G90" s="1193"/>
      <c r="H90" s="1193"/>
      <c r="I90" s="1193"/>
      <c r="J90" s="1193"/>
      <c r="K90" s="1193"/>
      <c r="L90" s="1193"/>
      <c r="M90" s="1193"/>
      <c r="N90" s="1193"/>
      <c r="O90" s="1193"/>
      <c r="P90" s="1193"/>
      <c r="Q90" s="1193"/>
      <c r="R90" s="1193"/>
      <c r="S90" s="1193"/>
      <c r="T90" s="1193"/>
      <c r="U90" s="1193"/>
      <c r="V90" s="835" t="s">
        <v>401</v>
      </c>
      <c r="W90" s="835"/>
      <c r="X90" s="835"/>
      <c r="Y90" s="835"/>
      <c r="Z90" s="824">
        <f>IF(AND($F$9="■",$AC$19="平日・日中"),1,0)</f>
        <v>0</v>
      </c>
      <c r="AA90" s="824"/>
      <c r="AB90" s="824"/>
      <c r="AC90" s="824"/>
      <c r="AD90" s="826">
        <f>Z90*40000</f>
        <v>0</v>
      </c>
      <c r="AE90" s="826"/>
      <c r="AF90" s="826"/>
      <c r="AG90" s="826"/>
    </row>
    <row r="91" spans="1:37" ht="18" customHeight="1" x14ac:dyDescent="0.4">
      <c r="A91" s="230"/>
      <c r="B91" s="226"/>
      <c r="C91" s="227"/>
      <c r="D91" s="1191" t="s">
        <v>402</v>
      </c>
      <c r="E91" s="1191"/>
      <c r="F91" s="1191"/>
      <c r="G91" s="1191"/>
      <c r="H91" s="1191"/>
      <c r="I91" s="1191"/>
      <c r="J91" s="1191"/>
      <c r="K91" s="1191"/>
      <c r="L91" s="1191"/>
      <c r="M91" s="1191"/>
      <c r="N91" s="1191"/>
      <c r="O91" s="1191"/>
      <c r="P91" s="1191"/>
      <c r="Q91" s="1191"/>
      <c r="R91" s="1191"/>
      <c r="S91" s="1191"/>
      <c r="T91" s="1191"/>
      <c r="U91" s="1191"/>
      <c r="V91" s="824" t="s">
        <v>403</v>
      </c>
      <c r="W91" s="824"/>
      <c r="X91" s="824"/>
      <c r="Y91" s="824"/>
      <c r="Z91" s="824">
        <f>IF(AND($F$9="■",$AC$19="休日・夜間"),1,0)</f>
        <v>0</v>
      </c>
      <c r="AA91" s="824"/>
      <c r="AB91" s="824"/>
      <c r="AC91" s="824"/>
      <c r="AD91" s="826">
        <f>Z91*50000</f>
        <v>0</v>
      </c>
      <c r="AE91" s="826"/>
      <c r="AF91" s="826"/>
      <c r="AG91" s="826"/>
    </row>
    <row r="92" spans="1:37" ht="18" customHeight="1" x14ac:dyDescent="0.4">
      <c r="B92" s="226"/>
      <c r="C92" s="227"/>
      <c r="D92" s="824" t="s">
        <v>317</v>
      </c>
      <c r="E92" s="824"/>
      <c r="F92" s="824"/>
      <c r="G92" s="824"/>
      <c r="H92" s="824"/>
      <c r="I92" s="824"/>
      <c r="J92" s="824"/>
      <c r="K92" s="824"/>
      <c r="L92" s="824"/>
      <c r="M92" s="824"/>
      <c r="N92" s="824"/>
      <c r="O92" s="824"/>
      <c r="P92" s="824"/>
      <c r="Q92" s="824"/>
      <c r="R92" s="824"/>
      <c r="S92" s="824"/>
      <c r="T92" s="824"/>
      <c r="U92" s="824"/>
      <c r="V92" s="824" t="s">
        <v>406</v>
      </c>
      <c r="W92" s="824"/>
      <c r="X92" s="824"/>
      <c r="Y92" s="824"/>
      <c r="Z92" s="824">
        <f>IF(AND($F$9="■",$H$52="■"),1,0)</f>
        <v>0</v>
      </c>
      <c r="AA92" s="824"/>
      <c r="AB92" s="824"/>
      <c r="AC92" s="824"/>
      <c r="AD92" s="826">
        <f>Z92*10000</f>
        <v>0</v>
      </c>
      <c r="AE92" s="826"/>
      <c r="AF92" s="826"/>
      <c r="AG92" s="826"/>
    </row>
    <row r="93" spans="1:37" ht="18" customHeight="1" x14ac:dyDescent="0.4">
      <c r="B93" s="226"/>
      <c r="C93" s="226"/>
      <c r="D93" s="840" t="s">
        <v>312</v>
      </c>
      <c r="E93" s="841"/>
      <c r="F93" s="841"/>
      <c r="G93" s="841"/>
      <c r="H93" s="841"/>
      <c r="I93" s="841"/>
      <c r="J93" s="841"/>
      <c r="K93" s="841"/>
      <c r="L93" s="841"/>
      <c r="M93" s="841"/>
      <c r="N93" s="841"/>
      <c r="O93" s="841"/>
      <c r="P93" s="841"/>
      <c r="Q93" s="841"/>
      <c r="R93" s="841"/>
      <c r="S93" s="841"/>
      <c r="T93" s="841"/>
      <c r="U93" s="841"/>
      <c r="V93" s="841"/>
      <c r="W93" s="841"/>
      <c r="X93" s="841"/>
      <c r="Y93" s="841"/>
      <c r="Z93" s="841"/>
      <c r="AA93" s="841"/>
      <c r="AB93" s="841"/>
      <c r="AC93" s="841"/>
      <c r="AD93" s="841"/>
      <c r="AE93" s="841"/>
      <c r="AF93" s="841"/>
      <c r="AG93" s="842"/>
    </row>
    <row r="94" spans="1:37" ht="18" customHeight="1" x14ac:dyDescent="0.4">
      <c r="B94" s="226"/>
      <c r="C94" s="226"/>
      <c r="D94" s="843" t="s">
        <v>411</v>
      </c>
      <c r="E94" s="835"/>
      <c r="F94" s="835"/>
      <c r="G94" s="835"/>
      <c r="H94" s="835"/>
      <c r="I94" s="835"/>
      <c r="J94" s="835"/>
      <c r="K94" s="835"/>
      <c r="L94" s="835"/>
      <c r="M94" s="835"/>
      <c r="N94" s="835"/>
      <c r="O94" s="835"/>
      <c r="P94" s="835"/>
      <c r="Q94" s="835"/>
      <c r="R94" s="835"/>
      <c r="S94" s="835"/>
      <c r="T94" s="835"/>
      <c r="U94" s="835"/>
      <c r="V94" s="835" t="s">
        <v>401</v>
      </c>
      <c r="W94" s="835"/>
      <c r="X94" s="835"/>
      <c r="Y94" s="835"/>
      <c r="Z94" s="824">
        <f>IF(AND($F$10="■",COUNTA($E$28),$AC$19="平日・日中"),1,0)</f>
        <v>0</v>
      </c>
      <c r="AA94" s="824"/>
      <c r="AB94" s="824"/>
      <c r="AC94" s="824"/>
      <c r="AD94" s="826">
        <f>Z94*40000</f>
        <v>0</v>
      </c>
      <c r="AE94" s="826"/>
      <c r="AF94" s="826"/>
      <c r="AG94" s="826"/>
    </row>
    <row r="95" spans="1:37" ht="18" customHeight="1" x14ac:dyDescent="0.4">
      <c r="B95" s="226"/>
      <c r="C95" s="227"/>
      <c r="D95" s="839" t="s">
        <v>412</v>
      </c>
      <c r="E95" s="824"/>
      <c r="F95" s="824"/>
      <c r="G95" s="824"/>
      <c r="H95" s="824"/>
      <c r="I95" s="824"/>
      <c r="J95" s="824"/>
      <c r="K95" s="824"/>
      <c r="L95" s="824"/>
      <c r="M95" s="824"/>
      <c r="N95" s="824"/>
      <c r="O95" s="824"/>
      <c r="P95" s="824"/>
      <c r="Q95" s="824"/>
      <c r="R95" s="824"/>
      <c r="S95" s="824"/>
      <c r="T95" s="824"/>
      <c r="U95" s="824"/>
      <c r="V95" s="824" t="s">
        <v>403</v>
      </c>
      <c r="W95" s="824"/>
      <c r="X95" s="824"/>
      <c r="Y95" s="824"/>
      <c r="Z95" s="824">
        <f>IF(AND($F$10="■",COUNTA($E$28),$AC$19="休日・夜間"),1,0)</f>
        <v>0</v>
      </c>
      <c r="AA95" s="824"/>
      <c r="AB95" s="824"/>
      <c r="AC95" s="824"/>
      <c r="AD95" s="826">
        <f>Z95*50000</f>
        <v>0</v>
      </c>
      <c r="AE95" s="826"/>
      <c r="AF95" s="826"/>
      <c r="AG95" s="826"/>
    </row>
    <row r="96" spans="1:37" ht="18" customHeight="1" x14ac:dyDescent="0.4">
      <c r="B96" s="226"/>
      <c r="C96" s="227"/>
      <c r="D96" s="824" t="s">
        <v>413</v>
      </c>
      <c r="E96" s="824"/>
      <c r="F96" s="824"/>
      <c r="G96" s="824"/>
      <c r="H96" s="824"/>
      <c r="I96" s="824"/>
      <c r="J96" s="824"/>
      <c r="K96" s="824"/>
      <c r="L96" s="824"/>
      <c r="M96" s="824"/>
      <c r="N96" s="824"/>
      <c r="O96" s="824"/>
      <c r="P96" s="824"/>
      <c r="Q96" s="824"/>
      <c r="R96" s="824"/>
      <c r="S96" s="824"/>
      <c r="T96" s="824"/>
      <c r="U96" s="824"/>
      <c r="V96" s="824" t="s">
        <v>401</v>
      </c>
      <c r="W96" s="824"/>
      <c r="X96" s="824"/>
      <c r="Y96" s="824"/>
      <c r="Z96" s="824">
        <f>IF(AND($F$11="■",$AC$19="平日・日中"),1,0)</f>
        <v>0</v>
      </c>
      <c r="AA96" s="824"/>
      <c r="AB96" s="824"/>
      <c r="AC96" s="824"/>
      <c r="AD96" s="826">
        <f>Z96*40000</f>
        <v>0</v>
      </c>
      <c r="AE96" s="826"/>
      <c r="AF96" s="826"/>
      <c r="AG96" s="826"/>
    </row>
    <row r="97" spans="2:33" ht="18" customHeight="1" x14ac:dyDescent="0.4">
      <c r="B97" s="226"/>
      <c r="C97" s="227"/>
      <c r="D97" s="824" t="s">
        <v>414</v>
      </c>
      <c r="E97" s="824"/>
      <c r="F97" s="824"/>
      <c r="G97" s="824"/>
      <c r="H97" s="824"/>
      <c r="I97" s="824"/>
      <c r="J97" s="824"/>
      <c r="K97" s="824"/>
      <c r="L97" s="824"/>
      <c r="M97" s="824"/>
      <c r="N97" s="824"/>
      <c r="O97" s="824"/>
      <c r="P97" s="824"/>
      <c r="Q97" s="824"/>
      <c r="R97" s="824"/>
      <c r="S97" s="824"/>
      <c r="T97" s="824"/>
      <c r="U97" s="824"/>
      <c r="V97" s="824" t="s">
        <v>403</v>
      </c>
      <c r="W97" s="824"/>
      <c r="X97" s="824"/>
      <c r="Y97" s="824"/>
      <c r="Z97" s="824">
        <f>IF(AND($F$11="■",$AC$19="休日・夜間"),1,0)</f>
        <v>0</v>
      </c>
      <c r="AA97" s="824"/>
      <c r="AB97" s="824"/>
      <c r="AC97" s="824"/>
      <c r="AD97" s="826">
        <f>Z97*50000</f>
        <v>0</v>
      </c>
      <c r="AE97" s="826"/>
      <c r="AF97" s="826"/>
      <c r="AG97" s="826"/>
    </row>
    <row r="98" spans="2:33" ht="18" customHeight="1" x14ac:dyDescent="0.4">
      <c r="B98" s="226"/>
      <c r="C98" s="227"/>
      <c r="D98" s="839" t="s">
        <v>419</v>
      </c>
      <c r="E98" s="839"/>
      <c r="F98" s="839"/>
      <c r="G98" s="839"/>
      <c r="H98" s="839"/>
      <c r="I98" s="839"/>
      <c r="J98" s="839"/>
      <c r="K98" s="839"/>
      <c r="L98" s="839"/>
      <c r="M98" s="839"/>
      <c r="N98" s="839"/>
      <c r="O98" s="839"/>
      <c r="P98" s="839"/>
      <c r="Q98" s="839"/>
      <c r="R98" s="839"/>
      <c r="S98" s="839"/>
      <c r="T98" s="839"/>
      <c r="U98" s="839"/>
      <c r="V98" s="824" t="s">
        <v>406</v>
      </c>
      <c r="W98" s="824"/>
      <c r="X98" s="824"/>
      <c r="Y98" s="824"/>
      <c r="Z98" s="824">
        <f>IF(AND($F$12="■",$H$52="■"),1,0)</f>
        <v>0</v>
      </c>
      <c r="AA98" s="824"/>
      <c r="AB98" s="824"/>
      <c r="AC98" s="824"/>
      <c r="AD98" s="826">
        <f>Z98*10000</f>
        <v>0</v>
      </c>
      <c r="AE98" s="826"/>
      <c r="AF98" s="826"/>
      <c r="AG98" s="826"/>
    </row>
    <row r="99" spans="2:33" ht="18" customHeight="1" x14ac:dyDescent="0.4">
      <c r="B99" s="226"/>
      <c r="C99" s="226"/>
      <c r="D99" s="831" t="s">
        <v>422</v>
      </c>
      <c r="E99" s="831"/>
      <c r="F99" s="831"/>
      <c r="G99" s="831"/>
      <c r="H99" s="831"/>
      <c r="I99" s="831"/>
      <c r="J99" s="831"/>
      <c r="K99" s="831"/>
      <c r="L99" s="831"/>
      <c r="M99" s="831"/>
      <c r="N99" s="831"/>
      <c r="O99" s="831"/>
      <c r="P99" s="831"/>
      <c r="Q99" s="831"/>
      <c r="R99" s="831"/>
      <c r="S99" s="831"/>
      <c r="T99" s="831"/>
      <c r="U99" s="831"/>
      <c r="V99" s="831" t="s">
        <v>423</v>
      </c>
      <c r="W99" s="831"/>
      <c r="X99" s="831"/>
      <c r="Y99" s="831"/>
      <c r="Z99" s="824">
        <f>IF($F$13="■",1,0)</f>
        <v>0</v>
      </c>
      <c r="AA99" s="824"/>
      <c r="AB99" s="824"/>
      <c r="AC99" s="824"/>
      <c r="AD99" s="826" t="s">
        <v>423</v>
      </c>
      <c r="AE99" s="826"/>
      <c r="AF99" s="826"/>
      <c r="AG99" s="826"/>
    </row>
    <row r="100" spans="2:33" ht="18" customHeight="1" x14ac:dyDescent="0.4">
      <c r="B100" s="226"/>
      <c r="C100" s="832" t="s">
        <v>424</v>
      </c>
      <c r="D100" s="833"/>
      <c r="E100" s="833"/>
      <c r="F100" s="833"/>
      <c r="G100" s="833"/>
      <c r="H100" s="833"/>
      <c r="I100" s="833"/>
      <c r="J100" s="833"/>
      <c r="K100" s="833"/>
      <c r="L100" s="833"/>
      <c r="M100" s="833"/>
      <c r="N100" s="833"/>
      <c r="O100" s="833"/>
      <c r="P100" s="833"/>
      <c r="Q100" s="833"/>
      <c r="R100" s="833"/>
      <c r="S100" s="833"/>
      <c r="T100" s="833"/>
      <c r="U100" s="833"/>
      <c r="V100" s="833"/>
      <c r="W100" s="833"/>
      <c r="X100" s="833"/>
      <c r="Y100" s="833"/>
      <c r="Z100" s="833"/>
      <c r="AA100" s="833"/>
      <c r="AB100" s="833"/>
      <c r="AC100" s="833"/>
      <c r="AD100" s="833"/>
      <c r="AE100" s="833"/>
      <c r="AF100" s="833"/>
      <c r="AG100" s="834"/>
    </row>
    <row r="101" spans="2:33" ht="18" customHeight="1" x14ac:dyDescent="0.4">
      <c r="B101" s="226"/>
      <c r="C101" s="227"/>
      <c r="D101" s="824" t="s">
        <v>426</v>
      </c>
      <c r="E101" s="824"/>
      <c r="F101" s="824"/>
      <c r="G101" s="824"/>
      <c r="H101" s="824"/>
      <c r="I101" s="824"/>
      <c r="J101" s="824"/>
      <c r="K101" s="824"/>
      <c r="L101" s="824"/>
      <c r="M101" s="824"/>
      <c r="N101" s="824"/>
      <c r="O101" s="824"/>
      <c r="P101" s="824"/>
      <c r="Q101" s="824"/>
      <c r="R101" s="824"/>
      <c r="S101" s="824"/>
      <c r="T101" s="824"/>
      <c r="U101" s="824"/>
      <c r="V101" s="824" t="s">
        <v>673</v>
      </c>
      <c r="W101" s="824"/>
      <c r="X101" s="824"/>
      <c r="Y101" s="824"/>
      <c r="Z101" s="1194">
        <f>IF($F$9="■",COUNTIFS($N$28,"50M"),COUNTIFS($E$28,"新設",$N$28,"50M")+COUNTIFS($Q$28,"50M"))</f>
        <v>0</v>
      </c>
      <c r="AA101" s="1194"/>
      <c r="AB101" s="1194"/>
      <c r="AC101" s="1194"/>
      <c r="AD101" s="826">
        <f>Z101*134000</f>
        <v>0</v>
      </c>
      <c r="AE101" s="826"/>
      <c r="AF101" s="826"/>
      <c r="AG101" s="826"/>
    </row>
    <row r="102" spans="2:33" ht="18" customHeight="1" x14ac:dyDescent="0.4">
      <c r="B102" s="226"/>
      <c r="C102" s="227"/>
      <c r="D102" s="824" t="s">
        <v>428</v>
      </c>
      <c r="E102" s="824"/>
      <c r="F102" s="824"/>
      <c r="G102" s="824"/>
      <c r="H102" s="824"/>
      <c r="I102" s="824"/>
      <c r="J102" s="824"/>
      <c r="K102" s="824"/>
      <c r="L102" s="824"/>
      <c r="M102" s="824"/>
      <c r="N102" s="824"/>
      <c r="O102" s="824"/>
      <c r="P102" s="824"/>
      <c r="Q102" s="824"/>
      <c r="R102" s="824"/>
      <c r="S102" s="824"/>
      <c r="T102" s="824"/>
      <c r="U102" s="824"/>
      <c r="V102" s="824" t="s">
        <v>674</v>
      </c>
      <c r="W102" s="824"/>
      <c r="X102" s="824"/>
      <c r="Y102" s="824"/>
      <c r="Z102" s="825">
        <f>IF($F$9="■",COUNTIFS($N$28,"100M"),COUNTIFS($E$28,"新設",$N$28,"100M")+COUNTIFS($Q$28,"100M"))</f>
        <v>0</v>
      </c>
      <c r="AA102" s="825"/>
      <c r="AB102" s="825"/>
      <c r="AC102" s="825"/>
      <c r="AD102" s="826">
        <f>Z102*149000</f>
        <v>0</v>
      </c>
      <c r="AE102" s="826"/>
      <c r="AF102" s="826"/>
      <c r="AG102" s="826"/>
    </row>
    <row r="103" spans="2:33" ht="18" customHeight="1" x14ac:dyDescent="0.4">
      <c r="B103" s="226"/>
      <c r="C103" s="227"/>
      <c r="D103" s="824" t="s">
        <v>429</v>
      </c>
      <c r="E103" s="824"/>
      <c r="F103" s="824"/>
      <c r="G103" s="824"/>
      <c r="H103" s="824"/>
      <c r="I103" s="824"/>
      <c r="J103" s="824"/>
      <c r="K103" s="824"/>
      <c r="L103" s="824"/>
      <c r="M103" s="824"/>
      <c r="N103" s="824"/>
      <c r="O103" s="824"/>
      <c r="P103" s="824"/>
      <c r="Q103" s="824"/>
      <c r="R103" s="824"/>
      <c r="S103" s="824"/>
      <c r="T103" s="824"/>
      <c r="U103" s="824"/>
      <c r="V103" s="824" t="s">
        <v>675</v>
      </c>
      <c r="W103" s="824"/>
      <c r="X103" s="824"/>
      <c r="Y103" s="824"/>
      <c r="Z103" s="825">
        <f>IF($F$9="■",COUNTIFS($N$28,"200M"),COUNTIFS($E$28,"新設",$N$28,"200M")+COUNTIFS($Q$28,"200M"))</f>
        <v>0</v>
      </c>
      <c r="AA103" s="825"/>
      <c r="AB103" s="825"/>
      <c r="AC103" s="825"/>
      <c r="AD103" s="826">
        <f>Z103*159000</f>
        <v>0</v>
      </c>
      <c r="AE103" s="826"/>
      <c r="AF103" s="826"/>
      <c r="AG103" s="826"/>
    </row>
    <row r="104" spans="2:33" ht="18" customHeight="1" x14ac:dyDescent="0.4">
      <c r="B104" s="226"/>
      <c r="C104" s="227"/>
      <c r="D104" s="824" t="s">
        <v>526</v>
      </c>
      <c r="E104" s="824"/>
      <c r="F104" s="824"/>
      <c r="G104" s="824"/>
      <c r="H104" s="824"/>
      <c r="I104" s="824"/>
      <c r="J104" s="824"/>
      <c r="K104" s="824"/>
      <c r="L104" s="824"/>
      <c r="M104" s="824"/>
      <c r="N104" s="824"/>
      <c r="O104" s="824"/>
      <c r="P104" s="824"/>
      <c r="Q104" s="824"/>
      <c r="R104" s="824"/>
      <c r="S104" s="824"/>
      <c r="T104" s="824"/>
      <c r="U104" s="824"/>
      <c r="V104" s="824" t="s">
        <v>690</v>
      </c>
      <c r="W104" s="824"/>
      <c r="X104" s="824"/>
      <c r="Y104" s="824"/>
      <c r="Z104" s="825">
        <f>IF($F$9="■",COUNTIFS($N$28,"300M"),COUNTIFS($E$28,"新設",$N$28,"300M")+COUNTIFS($Q$28,"300M"))</f>
        <v>0</v>
      </c>
      <c r="AA104" s="825"/>
      <c r="AB104" s="825"/>
      <c r="AC104" s="825"/>
      <c r="AD104" s="826">
        <f>Z104*174000</f>
        <v>0</v>
      </c>
      <c r="AE104" s="826"/>
      <c r="AF104" s="826"/>
      <c r="AG104" s="826"/>
    </row>
    <row r="105" spans="2:33" ht="18" customHeight="1" x14ac:dyDescent="0.4">
      <c r="B105" s="226"/>
      <c r="C105" s="227"/>
      <c r="D105" s="824" t="s">
        <v>527</v>
      </c>
      <c r="E105" s="824"/>
      <c r="F105" s="824"/>
      <c r="G105" s="824"/>
      <c r="H105" s="824"/>
      <c r="I105" s="824"/>
      <c r="J105" s="824"/>
      <c r="K105" s="824"/>
      <c r="L105" s="824"/>
      <c r="M105" s="824"/>
      <c r="N105" s="824"/>
      <c r="O105" s="824"/>
      <c r="P105" s="824"/>
      <c r="Q105" s="824"/>
      <c r="R105" s="824"/>
      <c r="S105" s="824"/>
      <c r="T105" s="824"/>
      <c r="U105" s="824"/>
      <c r="V105" s="824" t="s">
        <v>676</v>
      </c>
      <c r="W105" s="824"/>
      <c r="X105" s="824"/>
      <c r="Y105" s="824"/>
      <c r="Z105" s="825">
        <f>IF($F$9="■",COUNTIFS($N$28,"400M"),COUNTIFS($E$28,"新設",$N$28,"400M")+COUNTIFS($Q$28,"400M"))</f>
        <v>0</v>
      </c>
      <c r="AA105" s="825"/>
      <c r="AB105" s="825"/>
      <c r="AC105" s="825"/>
      <c r="AD105" s="826">
        <f>Z105*189000</f>
        <v>0</v>
      </c>
      <c r="AE105" s="826"/>
      <c r="AF105" s="826"/>
      <c r="AG105" s="826"/>
    </row>
    <row r="106" spans="2:33" ht="18" customHeight="1" x14ac:dyDescent="0.4">
      <c r="B106" s="226"/>
      <c r="C106" s="227"/>
      <c r="D106" s="824" t="s">
        <v>430</v>
      </c>
      <c r="E106" s="824"/>
      <c r="F106" s="824"/>
      <c r="G106" s="824"/>
      <c r="H106" s="824"/>
      <c r="I106" s="824"/>
      <c r="J106" s="824"/>
      <c r="K106" s="824"/>
      <c r="L106" s="824"/>
      <c r="M106" s="824"/>
      <c r="N106" s="824"/>
      <c r="O106" s="824"/>
      <c r="P106" s="824"/>
      <c r="Q106" s="824"/>
      <c r="R106" s="824"/>
      <c r="S106" s="824"/>
      <c r="T106" s="824"/>
      <c r="U106" s="824"/>
      <c r="V106" s="824" t="s">
        <v>677</v>
      </c>
      <c r="W106" s="824"/>
      <c r="X106" s="824"/>
      <c r="Y106" s="824"/>
      <c r="Z106" s="825">
        <f>IF($F$9="■",COUNTIFS($N$28,"500M"),COUNTIFS($E$28,"新設",$N$28,"500M")+COUNTIFS($Q$28,"500M"))</f>
        <v>0</v>
      </c>
      <c r="AA106" s="825"/>
      <c r="AB106" s="825"/>
      <c r="AC106" s="825"/>
      <c r="AD106" s="826">
        <f>Z106*194000</f>
        <v>0</v>
      </c>
      <c r="AE106" s="826"/>
      <c r="AF106" s="826"/>
      <c r="AG106" s="826"/>
    </row>
    <row r="107" spans="2:33" ht="18" customHeight="1" x14ac:dyDescent="0.4">
      <c r="B107" s="231"/>
      <c r="C107" s="228"/>
      <c r="D107" s="824" t="s">
        <v>511</v>
      </c>
      <c r="E107" s="824"/>
      <c r="F107" s="824"/>
      <c r="G107" s="824"/>
      <c r="H107" s="824"/>
      <c r="I107" s="824"/>
      <c r="J107" s="824"/>
      <c r="K107" s="824"/>
      <c r="L107" s="824"/>
      <c r="M107" s="824"/>
      <c r="N107" s="824"/>
      <c r="O107" s="824"/>
      <c r="P107" s="824"/>
      <c r="Q107" s="824"/>
      <c r="R107" s="824"/>
      <c r="S107" s="824"/>
      <c r="T107" s="824"/>
      <c r="U107" s="824"/>
      <c r="V107" s="824" t="s">
        <v>671</v>
      </c>
      <c r="W107" s="824"/>
      <c r="X107" s="824"/>
      <c r="Y107" s="824"/>
      <c r="Z107" s="825">
        <f>IF($F$9="■",COUNTIFS($N$28,"1G"),COUNTIFS($E$28,"新設",$N$28,"1G")+COUNTIFS($Q$28,"1G"))</f>
        <v>0</v>
      </c>
      <c r="AA107" s="825"/>
      <c r="AB107" s="825"/>
      <c r="AC107" s="825"/>
      <c r="AD107" s="826">
        <f>Z107*270000</f>
        <v>0</v>
      </c>
      <c r="AE107" s="826"/>
      <c r="AF107" s="826"/>
      <c r="AG107" s="826"/>
    </row>
  </sheetData>
  <mergeCells count="234">
    <mergeCell ref="D43:G45"/>
    <mergeCell ref="I43:O43"/>
    <mergeCell ref="P43:S45"/>
    <mergeCell ref="T43:AK45"/>
    <mergeCell ref="I44:O44"/>
    <mergeCell ref="I45:O45"/>
    <mergeCell ref="D107:U107"/>
    <mergeCell ref="V107:Y107"/>
    <mergeCell ref="Z107:AC107"/>
    <mergeCell ref="AD107:AG107"/>
    <mergeCell ref="D104:U104"/>
    <mergeCell ref="V104:Y104"/>
    <mergeCell ref="Z104:AC104"/>
    <mergeCell ref="AD104:AG104"/>
    <mergeCell ref="D105:U105"/>
    <mergeCell ref="V105:Y105"/>
    <mergeCell ref="Z105:AC105"/>
    <mergeCell ref="AD105:AG105"/>
    <mergeCell ref="D106:U106"/>
    <mergeCell ref="V106:Y106"/>
    <mergeCell ref="Z106:AC106"/>
    <mergeCell ref="AD106:AG106"/>
    <mergeCell ref="D101:U101"/>
    <mergeCell ref="V101:Y101"/>
    <mergeCell ref="Z101:AC101"/>
    <mergeCell ref="AD101:AG101"/>
    <mergeCell ref="D102:U102"/>
    <mergeCell ref="V102:Y102"/>
    <mergeCell ref="Z102:AC102"/>
    <mergeCell ref="AD102:AG102"/>
    <mergeCell ref="D103:U103"/>
    <mergeCell ref="V103:Y103"/>
    <mergeCell ref="Z103:AC103"/>
    <mergeCell ref="AD103:AG103"/>
    <mergeCell ref="D99:U99"/>
    <mergeCell ref="V99:Y99"/>
    <mergeCell ref="Z99:AC99"/>
    <mergeCell ref="AD99:AG99"/>
    <mergeCell ref="C100:AG100"/>
    <mergeCell ref="D98:U98"/>
    <mergeCell ref="V98:Y98"/>
    <mergeCell ref="Z98:AC98"/>
    <mergeCell ref="AD98:AG98"/>
    <mergeCell ref="D96:U96"/>
    <mergeCell ref="V96:Y96"/>
    <mergeCell ref="Z96:AC96"/>
    <mergeCell ref="AD96:AG96"/>
    <mergeCell ref="D97:U97"/>
    <mergeCell ref="V97:Y97"/>
    <mergeCell ref="Z97:AC97"/>
    <mergeCell ref="AD97:AG97"/>
    <mergeCell ref="D93:AG93"/>
    <mergeCell ref="D94:U94"/>
    <mergeCell ref="V94:Y94"/>
    <mergeCell ref="Z94:AC94"/>
    <mergeCell ref="AD94:AG94"/>
    <mergeCell ref="D95:U95"/>
    <mergeCell ref="V95:Y95"/>
    <mergeCell ref="Z95:AC95"/>
    <mergeCell ref="AD95:AG95"/>
    <mergeCell ref="D92:U92"/>
    <mergeCell ref="V92:Y92"/>
    <mergeCell ref="Z92:AC92"/>
    <mergeCell ref="AD92:AG92"/>
    <mergeCell ref="D91:U91"/>
    <mergeCell ref="V91:Y91"/>
    <mergeCell ref="Z91:AC91"/>
    <mergeCell ref="AD91:AG91"/>
    <mergeCell ref="B86:U86"/>
    <mergeCell ref="V86:Y86"/>
    <mergeCell ref="Z86:AC86"/>
    <mergeCell ref="AD86:AG86"/>
    <mergeCell ref="D89:AG89"/>
    <mergeCell ref="D90:U90"/>
    <mergeCell ref="V90:Y90"/>
    <mergeCell ref="Z90:AC90"/>
    <mergeCell ref="AD90:AG90"/>
    <mergeCell ref="D16:I16"/>
    <mergeCell ref="J16:AK16"/>
    <mergeCell ref="C18:I18"/>
    <mergeCell ref="J18:AK18"/>
    <mergeCell ref="D19:I19"/>
    <mergeCell ref="J19:W19"/>
    <mergeCell ref="X19:AB19"/>
    <mergeCell ref="AC19:AK19"/>
    <mergeCell ref="B4:J4"/>
    <mergeCell ref="L4:P4"/>
    <mergeCell ref="Q4:AJ4"/>
    <mergeCell ref="B8:E13"/>
    <mergeCell ref="C15:I15"/>
    <mergeCell ref="J15:AK15"/>
    <mergeCell ref="C20:AK20"/>
    <mergeCell ref="C21:AK21"/>
    <mergeCell ref="C22:AK22"/>
    <mergeCell ref="D26:D27"/>
    <mergeCell ref="E26:G27"/>
    <mergeCell ref="H26:M27"/>
    <mergeCell ref="N26:S26"/>
    <mergeCell ref="T26:AB26"/>
    <mergeCell ref="AC26:AK26"/>
    <mergeCell ref="N27:P27"/>
    <mergeCell ref="Q27:S27"/>
    <mergeCell ref="T27:X27"/>
    <mergeCell ref="Y27:AB27"/>
    <mergeCell ref="AC27:AG27"/>
    <mergeCell ref="AH27:AK27"/>
    <mergeCell ref="E28:G28"/>
    <mergeCell ref="H28:M28"/>
    <mergeCell ref="N28:P28"/>
    <mergeCell ref="Q28:S28"/>
    <mergeCell ref="T28:X28"/>
    <mergeCell ref="Y28:AB28"/>
    <mergeCell ref="AC28:AG28"/>
    <mergeCell ref="AH28:AK28"/>
    <mergeCell ref="D30:D31"/>
    <mergeCell ref="E30:G31"/>
    <mergeCell ref="H30:N31"/>
    <mergeCell ref="O30:V31"/>
    <mergeCell ref="W30:AC31"/>
    <mergeCell ref="AD30:AK31"/>
    <mergeCell ref="E32:G32"/>
    <mergeCell ref="H32:N32"/>
    <mergeCell ref="O32:V32"/>
    <mergeCell ref="W32:AC32"/>
    <mergeCell ref="AD32:AK32"/>
    <mergeCell ref="E33:G33"/>
    <mergeCell ref="H33:N33"/>
    <mergeCell ref="O33:V33"/>
    <mergeCell ref="W33:AC33"/>
    <mergeCell ref="AD33:AK33"/>
    <mergeCell ref="E34:G34"/>
    <mergeCell ref="H34:N34"/>
    <mergeCell ref="O34:V34"/>
    <mergeCell ref="W34:AC34"/>
    <mergeCell ref="AD34:AK34"/>
    <mergeCell ref="E35:G35"/>
    <mergeCell ref="H35:N35"/>
    <mergeCell ref="O35:V35"/>
    <mergeCell ref="W35:AC35"/>
    <mergeCell ref="AD35:AK35"/>
    <mergeCell ref="E36:G36"/>
    <mergeCell ref="H36:N36"/>
    <mergeCell ref="O36:V36"/>
    <mergeCell ref="W36:AC36"/>
    <mergeCell ref="AD36:AK36"/>
    <mergeCell ref="E37:G37"/>
    <mergeCell ref="H37:N37"/>
    <mergeCell ref="O37:V37"/>
    <mergeCell ref="W37:AC37"/>
    <mergeCell ref="AD37:AK37"/>
    <mergeCell ref="E38:G38"/>
    <mergeCell ref="H38:N38"/>
    <mergeCell ref="O38:V38"/>
    <mergeCell ref="W38:AC38"/>
    <mergeCell ref="AD38:AK38"/>
    <mergeCell ref="E39:G39"/>
    <mergeCell ref="H39:N39"/>
    <mergeCell ref="O39:V39"/>
    <mergeCell ref="W39:AC39"/>
    <mergeCell ref="AD39:AK39"/>
    <mergeCell ref="E40:G40"/>
    <mergeCell ref="H40:N40"/>
    <mergeCell ref="O40:V40"/>
    <mergeCell ref="W40:AC40"/>
    <mergeCell ref="AD40:AK40"/>
    <mergeCell ref="E41:G41"/>
    <mergeCell ref="H41:N41"/>
    <mergeCell ref="O41:V41"/>
    <mergeCell ref="W41:AC41"/>
    <mergeCell ref="AD41:AK41"/>
    <mergeCell ref="W61:AK64"/>
    <mergeCell ref="G62:I62"/>
    <mergeCell ref="J62:N62"/>
    <mergeCell ref="O62:P62"/>
    <mergeCell ref="Q62:V62"/>
    <mergeCell ref="C46:AK46"/>
    <mergeCell ref="C47:AK47"/>
    <mergeCell ref="D51:G52"/>
    <mergeCell ref="AB51:AK52"/>
    <mergeCell ref="B57:F58"/>
    <mergeCell ref="G57:AK58"/>
    <mergeCell ref="G63:I63"/>
    <mergeCell ref="J63:N63"/>
    <mergeCell ref="O63:P63"/>
    <mergeCell ref="Q63:V63"/>
    <mergeCell ref="G64:I64"/>
    <mergeCell ref="J64:N64"/>
    <mergeCell ref="O64:P64"/>
    <mergeCell ref="Q64:V64"/>
    <mergeCell ref="B61:F64"/>
    <mergeCell ref="G61:I61"/>
    <mergeCell ref="J61:N61"/>
    <mergeCell ref="O61:P61"/>
    <mergeCell ref="Q61:V61"/>
    <mergeCell ref="Q68:AK68"/>
    <mergeCell ref="B69:F70"/>
    <mergeCell ref="G69:K69"/>
    <mergeCell ref="L69:AK69"/>
    <mergeCell ref="G70:K70"/>
    <mergeCell ref="L70:AK70"/>
    <mergeCell ref="B65:F68"/>
    <mergeCell ref="G65:K65"/>
    <mergeCell ref="L65:AK65"/>
    <mergeCell ref="G66:I68"/>
    <mergeCell ref="J66:K66"/>
    <mergeCell ref="L66:AK66"/>
    <mergeCell ref="J67:K67"/>
    <mergeCell ref="L67:AK67"/>
    <mergeCell ref="J68:K68"/>
    <mergeCell ref="L68:P68"/>
    <mergeCell ref="B79:E79"/>
    <mergeCell ref="F79:J79"/>
    <mergeCell ref="K79:Q79"/>
    <mergeCell ref="E81:AK81"/>
    <mergeCell ref="E82:AK82"/>
    <mergeCell ref="AG75:AK75"/>
    <mergeCell ref="K76:L76"/>
    <mergeCell ref="M76:AK76"/>
    <mergeCell ref="F77:J77"/>
    <mergeCell ref="K77:AK77"/>
    <mergeCell ref="F78:J78"/>
    <mergeCell ref="K78:L78"/>
    <mergeCell ref="M78:S78"/>
    <mergeCell ref="U78:AK78"/>
    <mergeCell ref="B74:E78"/>
    <mergeCell ref="F74:G76"/>
    <mergeCell ref="H74:J74"/>
    <mergeCell ref="K74:AK74"/>
    <mergeCell ref="H75:J76"/>
    <mergeCell ref="K75:L75"/>
    <mergeCell ref="M75:S75"/>
    <mergeCell ref="T75:V75"/>
    <mergeCell ref="W75:AD75"/>
    <mergeCell ref="AE75:AF75"/>
  </mergeCells>
  <phoneticPr fontId="4"/>
  <conditionalFormatting sqref="L65:AK65 L69:AK70 M78">
    <cfRule type="cellIs" dxfId="116" priority="12" operator="equal">
      <formula>""</formula>
    </cfRule>
  </conditionalFormatting>
  <conditionalFormatting sqref="J16:AK16">
    <cfRule type="expression" dxfId="115" priority="11">
      <formula>OR($F$10="■",$F$11="■",$F$12="■",$F$13="■")</formula>
    </cfRule>
  </conditionalFormatting>
  <conditionalFormatting sqref="D26:AK28 D30:AK41 D43:AK45">
    <cfRule type="expression" dxfId="114" priority="10">
      <formula>AND($F$12="■",$F$10&lt;&gt;"■")</formula>
    </cfRule>
  </conditionalFormatting>
  <conditionalFormatting sqref="D51:AK52">
    <cfRule type="expression" dxfId="113" priority="9">
      <formula>AND(OR($F$10="■",$F$11="■",$F$13="■"),$F$12&lt;&gt;"■")</formula>
    </cfRule>
  </conditionalFormatting>
  <conditionalFormatting sqref="H33:H40">
    <cfRule type="expression" dxfId="112" priority="8">
      <formula>AND($F$12="■",$F$10&lt;&gt;"■")</formula>
    </cfRule>
  </conditionalFormatting>
  <conditionalFormatting sqref="Q28:S28">
    <cfRule type="expression" dxfId="111" priority="7">
      <formula>$E$28="新設"</formula>
    </cfRule>
  </conditionalFormatting>
  <conditionalFormatting sqref="T28:AK28">
    <cfRule type="expression" dxfId="110" priority="6">
      <formula>OR($F$10="■",$F$11="■",$F$12="■",$F$13="■")</formula>
    </cfRule>
  </conditionalFormatting>
  <conditionalFormatting sqref="Y28:AB28">
    <cfRule type="expression" dxfId="109" priority="5">
      <formula>$T$28="その他接続"</formula>
    </cfRule>
  </conditionalFormatting>
  <conditionalFormatting sqref="AH28:AK28">
    <cfRule type="expression" dxfId="108" priority="4">
      <formula>$AC$28="その他接続"</formula>
    </cfRule>
  </conditionalFormatting>
  <conditionalFormatting sqref="H44">
    <cfRule type="expression" dxfId="107" priority="1">
      <formula>AND($F$12="■",$F$10&lt;&gt;"■")</formula>
    </cfRule>
  </conditionalFormatting>
  <conditionalFormatting sqref="T43:AK45">
    <cfRule type="expression" dxfId="106" priority="2">
      <formula>OR($H$43="■",$H$44="■")</formula>
    </cfRule>
  </conditionalFormatting>
  <dataValidations count="12">
    <dataValidation type="list" allowBlank="1" showInputMessage="1" showErrorMessage="1" sqref="F9:F13" xr:uid="{00000000-0002-0000-0B00-000000000000}">
      <formula1>$AN9:$AO9</formula1>
    </dataValidation>
    <dataValidation type="list" allowBlank="1" showInputMessage="1" showErrorMessage="1" sqref="H51:H52" xr:uid="{00000000-0002-0000-0B00-000001000000}">
      <formula1>"□,■"</formula1>
    </dataValidation>
    <dataValidation type="list" allowBlank="1" showInputMessage="1" showErrorMessage="1" sqref="AC28 T28" xr:uid="{00000000-0002-0000-0B00-000002000000}">
      <formula1>標準メニュー_接続元NWサービス</formula1>
    </dataValidation>
    <dataValidation imeMode="off" allowBlank="1" showInputMessage="1" showErrorMessage="1" sqref="AH28" xr:uid="{00000000-0002-0000-0B00-000003000000}"/>
    <dataValidation type="list" allowBlank="1" showInputMessage="1" showErrorMessage="1" sqref="E32:G41" xr:uid="{00000000-0002-0000-0B00-000004000000}">
      <formula1>設定区分④</formula1>
    </dataValidation>
    <dataValidation allowBlank="1" showInputMessage="1" sqref="K79 R79" xr:uid="{00000000-0002-0000-0B00-000005000000}"/>
    <dataValidation type="list" allowBlank="1" showInputMessage="1" showErrorMessage="1" sqref="AC19:AK19" xr:uid="{00000000-0002-0000-0B00-000006000000}">
      <formula1>作業時間帯</formula1>
    </dataValidation>
    <dataValidation type="list" allowBlank="1" showInputMessage="1" showErrorMessage="1" sqref="E28:G28" xr:uid="{00000000-0002-0000-0B00-000007000000}">
      <formula1>申込区分①</formula1>
    </dataValidation>
    <dataValidation type="list" allowBlank="1" showInputMessage="1" showErrorMessage="1" sqref="H28:M28" xr:uid="{00000000-0002-0000-0B00-000008000000}">
      <formula1>#REF!</formula1>
    </dataValidation>
    <dataValidation type="list" allowBlank="1" showInputMessage="1" showErrorMessage="1" sqref="H44" xr:uid="{03F63E19-1987-48EC-8888-4978722DC8D2}">
      <formula1>$AN$44:$AO$44</formula1>
    </dataValidation>
    <dataValidation type="list" allowBlank="1" showInputMessage="1" showErrorMessage="1" sqref="H45" xr:uid="{3247A22B-D064-42F6-BCA2-A5585B5A6E35}">
      <formula1>$AN$45:$AO$45</formula1>
    </dataValidation>
    <dataValidation type="list" allowBlank="1" showInputMessage="1" showErrorMessage="1" sqref="H43" xr:uid="{F6151CD3-BB6A-4789-82D3-4D866AF8A718}">
      <formula1>$AN$43:$AO$43</formula1>
    </dataValidation>
  </dataValidations>
  <printOptions horizontalCentered="1"/>
  <pageMargins left="0" right="0" top="0" bottom="0" header="0.31496062992125984" footer="0.19685039370078741"/>
  <pageSetup paperSize="9" scale="66" fitToHeight="0" orientation="portrait" r:id="rId1"/>
  <headerFooter>
    <oddFooter>&amp;C&amp;"Meiryo UI,標準"&amp;9&amp;D_&amp;T　&amp;F　&amp;P/&amp;N</oddFooter>
  </headerFooter>
  <rowBreaks count="1" manualBreakCount="1">
    <brk id="54" max="37"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B00-000009000000}">
          <x14:formula1>
            <xm:f>リスト!$R$3:$R$5</xm:f>
          </x14:formula1>
          <xm:sqref>W32:AC41</xm:sqref>
        </x14:dataValidation>
        <x14:dataValidation type="list" allowBlank="1" showInputMessage="1" xr:uid="{00000000-0002-0000-0B00-00000A000000}">
          <x14:formula1>
            <xm:f>リスト!$P$3:$P$10</xm:f>
          </x14:formula1>
          <xm:sqref>N28:S28</xm:sqref>
        </x14:dataValidation>
        <x14:dataValidation type="list" allowBlank="1" showInputMessage="1" showErrorMessage="1" xr:uid="{00000000-0002-0000-0B00-00000B000000}">
          <x14:formula1>
            <xm:f>リスト!$S$3:$S$4</xm:f>
          </x14:formula1>
          <xm:sqref>AD32:AK41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theme="5" tint="0.39997558519241921"/>
    <pageSetUpPr fitToPage="1"/>
  </sheetPr>
  <dimension ref="A1:AU112"/>
  <sheetViews>
    <sheetView showGridLines="0" view="pageBreakPreview" zoomScale="85" zoomScaleNormal="85" zoomScaleSheetLayoutView="85" workbookViewId="0"/>
  </sheetViews>
  <sheetFormatPr defaultColWidth="3.625" defaultRowHeight="18" customHeight="1" x14ac:dyDescent="0.4"/>
  <cols>
    <col min="1" max="38" width="3.625" style="34"/>
    <col min="39" max="39" width="3.625" style="34" customWidth="1"/>
    <col min="40" max="41" width="3.625" style="34" hidden="1" customWidth="1"/>
    <col min="42" max="45" width="3.625" style="34" customWidth="1"/>
    <col min="46" max="16384" width="3.625" style="34"/>
  </cols>
  <sheetData>
    <row r="1" spans="2:47" s="234" customFormat="1" ht="9.9499999999999993" customHeight="1" x14ac:dyDescent="0.4">
      <c r="B1" s="19"/>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row>
    <row r="2" spans="2:47" s="234" customFormat="1" ht="16.5" x14ac:dyDescent="0.4">
      <c r="B2" s="19" t="s">
        <v>230</v>
      </c>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row>
    <row r="3" spans="2:47" s="234" customFormat="1" ht="9.9499999999999993" customHeight="1" x14ac:dyDescent="0.4">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row>
    <row r="4" spans="2:47" s="24" customFormat="1" ht="30.75" customHeight="1" x14ac:dyDescent="0.4">
      <c r="B4" s="1125" t="s">
        <v>231</v>
      </c>
      <c r="C4" s="1125"/>
      <c r="D4" s="1125"/>
      <c r="E4" s="1125"/>
      <c r="F4" s="1125"/>
      <c r="G4" s="1125"/>
      <c r="H4" s="1125"/>
      <c r="I4" s="1125"/>
      <c r="J4" s="1125"/>
      <c r="K4" s="22" t="s">
        <v>232</v>
      </c>
      <c r="L4" s="1126" t="s">
        <v>233</v>
      </c>
      <c r="M4" s="1126"/>
      <c r="N4" s="1126"/>
      <c r="O4" s="1126"/>
      <c r="P4" s="1126"/>
      <c r="Q4" s="1127" t="s">
        <v>552</v>
      </c>
      <c r="R4" s="1127"/>
      <c r="S4" s="1127"/>
      <c r="T4" s="1127"/>
      <c r="U4" s="1127"/>
      <c r="V4" s="1127"/>
      <c r="W4" s="1127"/>
      <c r="X4" s="1127"/>
      <c r="Y4" s="1127"/>
      <c r="Z4" s="1127"/>
      <c r="AA4" s="1127"/>
      <c r="AB4" s="1127"/>
      <c r="AC4" s="1127"/>
      <c r="AD4" s="1127"/>
      <c r="AE4" s="1127"/>
      <c r="AF4" s="1127"/>
      <c r="AG4" s="1127"/>
      <c r="AH4" s="1127"/>
      <c r="AI4" s="1127"/>
      <c r="AJ4" s="1127"/>
      <c r="AK4" s="22" t="s">
        <v>176</v>
      </c>
      <c r="AL4" s="23"/>
      <c r="AM4" s="23"/>
      <c r="AN4" s="23"/>
      <c r="AO4" s="23"/>
      <c r="AP4" s="23"/>
      <c r="AQ4" s="23"/>
      <c r="AR4" s="23"/>
      <c r="AS4" s="23"/>
      <c r="AT4" s="23"/>
      <c r="AU4" s="23"/>
    </row>
    <row r="5" spans="2:47" s="24" customFormat="1" ht="9.9499999999999993" customHeight="1" x14ac:dyDescent="0.4">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3"/>
      <c r="AL5" s="23"/>
      <c r="AM5" s="23"/>
      <c r="AN5" s="23"/>
      <c r="AO5" s="23"/>
      <c r="AP5" s="23"/>
      <c r="AQ5" s="23"/>
      <c r="AR5" s="23"/>
      <c r="AS5" s="23"/>
      <c r="AT5" s="23"/>
      <c r="AU5" s="23"/>
    </row>
    <row r="6" spans="2:47" s="24" customFormat="1" ht="12" customHeight="1" x14ac:dyDescent="0.4">
      <c r="B6" s="19"/>
      <c r="C6" s="20"/>
      <c r="D6" s="20"/>
      <c r="E6" s="20"/>
      <c r="F6" s="20"/>
      <c r="G6" s="20"/>
      <c r="H6" s="20"/>
      <c r="I6" s="20"/>
      <c r="J6" s="20"/>
      <c r="K6" s="20"/>
      <c r="L6" s="20"/>
      <c r="M6" s="20"/>
      <c r="N6" s="26"/>
      <c r="O6" s="27"/>
      <c r="P6" s="27"/>
      <c r="Q6" s="28"/>
      <c r="R6" s="28"/>
      <c r="S6" s="28"/>
      <c r="T6" s="28"/>
      <c r="U6" s="28"/>
      <c r="V6" s="28"/>
      <c r="W6" s="28"/>
      <c r="X6" s="28"/>
      <c r="Y6" s="28"/>
      <c r="Z6" s="28"/>
      <c r="AA6" s="28"/>
      <c r="AB6" s="28"/>
      <c r="AC6" s="28"/>
      <c r="AD6" s="28"/>
      <c r="AE6" s="28"/>
      <c r="AF6" s="28"/>
      <c r="AG6" s="28"/>
      <c r="AH6" s="28"/>
      <c r="AI6" s="28"/>
      <c r="AJ6" s="28"/>
      <c r="AK6" s="29" t="s">
        <v>662</v>
      </c>
      <c r="AL6" s="23"/>
      <c r="AM6" s="23"/>
      <c r="AN6" s="23"/>
      <c r="AO6" s="23"/>
      <c r="AS6" s="255"/>
      <c r="AT6" s="255"/>
      <c r="AU6" s="255"/>
    </row>
    <row r="7" spans="2:47" s="24" customFormat="1" ht="15" customHeight="1" thickBot="1" x14ac:dyDescent="0.45">
      <c r="B7" s="30" t="s">
        <v>234</v>
      </c>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3"/>
      <c r="AL7" s="23"/>
      <c r="AM7" s="23"/>
      <c r="AN7" s="23"/>
      <c r="AO7" s="23"/>
      <c r="AS7" s="255"/>
      <c r="AT7" s="255"/>
      <c r="AU7" s="255"/>
    </row>
    <row r="8" spans="2:47" ht="18" customHeight="1" x14ac:dyDescent="0.4">
      <c r="B8" s="1128" t="s">
        <v>235</v>
      </c>
      <c r="C8" s="1129"/>
      <c r="D8" s="1129"/>
      <c r="E8" s="1130"/>
      <c r="F8" s="31" t="s">
        <v>236</v>
      </c>
      <c r="G8" s="32"/>
      <c r="H8" s="32"/>
      <c r="I8" s="32"/>
      <c r="J8" s="32"/>
      <c r="K8" s="32"/>
      <c r="L8" s="32"/>
      <c r="M8" s="32"/>
      <c r="N8" s="32"/>
      <c r="O8" s="31" t="s">
        <v>237</v>
      </c>
      <c r="P8" s="32"/>
      <c r="Q8" s="32"/>
      <c r="R8" s="32"/>
      <c r="S8" s="32"/>
      <c r="T8" s="32"/>
      <c r="U8" s="32"/>
      <c r="V8" s="32"/>
      <c r="W8" s="32"/>
      <c r="X8" s="32"/>
      <c r="Y8" s="32"/>
      <c r="Z8" s="32"/>
      <c r="AA8" s="32"/>
      <c r="AB8" s="32"/>
      <c r="AC8" s="32"/>
      <c r="AD8" s="32"/>
      <c r="AE8" s="32"/>
      <c r="AF8" s="32"/>
      <c r="AG8" s="32"/>
      <c r="AH8" s="32"/>
      <c r="AI8" s="32"/>
      <c r="AJ8" s="32"/>
      <c r="AK8" s="33"/>
      <c r="AS8" s="255"/>
      <c r="AT8" s="255"/>
      <c r="AU8" s="255"/>
    </row>
    <row r="9" spans="2:47" ht="18" customHeight="1" x14ac:dyDescent="0.4">
      <c r="B9" s="1131"/>
      <c r="C9" s="906"/>
      <c r="D9" s="906"/>
      <c r="E9" s="907"/>
      <c r="F9" s="35" t="s">
        <v>98</v>
      </c>
      <c r="G9" s="36" t="s">
        <v>238</v>
      </c>
      <c r="H9" s="37"/>
      <c r="I9" s="37"/>
      <c r="J9" s="37"/>
      <c r="K9" s="37"/>
      <c r="L9" s="37"/>
      <c r="M9" s="37"/>
      <c r="N9" s="37"/>
      <c r="O9" s="38"/>
      <c r="P9" s="39" t="s">
        <v>239</v>
      </c>
      <c r="Q9" s="39" t="s">
        <v>240</v>
      </c>
      <c r="R9" s="39" t="s">
        <v>241</v>
      </c>
      <c r="S9" s="39" t="s">
        <v>242</v>
      </c>
      <c r="T9" s="39"/>
      <c r="U9" s="39"/>
      <c r="V9" s="39"/>
      <c r="W9" s="39"/>
      <c r="X9" s="39"/>
      <c r="Y9" s="39"/>
      <c r="Z9" s="39"/>
      <c r="AA9" s="39"/>
      <c r="AB9" s="39"/>
      <c r="AC9" s="39"/>
      <c r="AD9" s="39"/>
      <c r="AE9" s="39"/>
      <c r="AF9" s="39"/>
      <c r="AG9" s="39"/>
      <c r="AH9" s="39"/>
      <c r="AI9" s="39"/>
      <c r="AJ9" s="39"/>
      <c r="AK9" s="40"/>
      <c r="AN9" s="34" t="s">
        <v>248</v>
      </c>
      <c r="AO9" s="34" t="str">
        <f>IF(AND($F$10="□",$F$11="□",$F$12="□",$F$13="□"),"■","")</f>
        <v>■</v>
      </c>
      <c r="AS9" s="255"/>
      <c r="AT9" s="255"/>
      <c r="AU9" s="255"/>
    </row>
    <row r="10" spans="2:47" ht="18" customHeight="1" x14ac:dyDescent="0.4">
      <c r="B10" s="1131"/>
      <c r="C10" s="906"/>
      <c r="D10" s="906"/>
      <c r="E10" s="907"/>
      <c r="F10" s="41" t="s">
        <v>98</v>
      </c>
      <c r="G10" s="42" t="s">
        <v>249</v>
      </c>
      <c r="H10" s="43"/>
      <c r="I10" s="43"/>
      <c r="J10" s="43"/>
      <c r="K10" s="43"/>
      <c r="L10" s="43"/>
      <c r="M10" s="43"/>
      <c r="N10" s="43"/>
      <c r="O10" s="44"/>
      <c r="P10" s="45"/>
      <c r="Q10" s="45" t="s">
        <v>240</v>
      </c>
      <c r="R10" s="45" t="s">
        <v>241</v>
      </c>
      <c r="S10" s="45"/>
      <c r="T10" s="45"/>
      <c r="U10" s="45"/>
      <c r="V10" s="45"/>
      <c r="W10" s="45"/>
      <c r="X10" s="45"/>
      <c r="Y10" s="45"/>
      <c r="Z10" s="45"/>
      <c r="AA10" s="45"/>
      <c r="AB10" s="45"/>
      <c r="AC10" s="45"/>
      <c r="AD10" s="45"/>
      <c r="AE10" s="45"/>
      <c r="AF10" s="45"/>
      <c r="AG10" s="45"/>
      <c r="AH10" s="45"/>
      <c r="AI10" s="45"/>
      <c r="AJ10" s="45"/>
      <c r="AK10" s="46"/>
      <c r="AN10" s="34" t="s">
        <v>98</v>
      </c>
      <c r="AO10" s="34" t="str">
        <f>IF(AND($F$9="□",$F$13="□"),"■","")</f>
        <v>■</v>
      </c>
      <c r="AS10" s="255"/>
      <c r="AT10" s="255"/>
      <c r="AU10" s="255"/>
    </row>
    <row r="11" spans="2:47" ht="18" customHeight="1" x14ac:dyDescent="0.4">
      <c r="B11" s="1131"/>
      <c r="C11" s="906"/>
      <c r="D11" s="906"/>
      <c r="E11" s="907"/>
      <c r="F11" s="41" t="s">
        <v>98</v>
      </c>
      <c r="G11" s="42" t="s">
        <v>637</v>
      </c>
      <c r="H11" s="43"/>
      <c r="I11" s="43"/>
      <c r="J11" s="43"/>
      <c r="K11" s="43"/>
      <c r="L11" s="43"/>
      <c r="M11" s="43"/>
      <c r="N11" s="43"/>
      <c r="O11" s="44"/>
      <c r="P11" s="45"/>
      <c r="Q11" s="45" t="s">
        <v>240</v>
      </c>
      <c r="R11" s="45" t="s">
        <v>241</v>
      </c>
      <c r="S11" s="45"/>
      <c r="T11" s="45"/>
      <c r="U11" s="45"/>
      <c r="V11" s="45"/>
      <c r="W11" s="45"/>
      <c r="X11" s="45"/>
      <c r="Y11" s="45"/>
      <c r="Z11" s="45"/>
      <c r="AA11" s="45"/>
      <c r="AB11" s="45"/>
      <c r="AC11" s="45"/>
      <c r="AD11" s="45"/>
      <c r="AE11" s="45"/>
      <c r="AF11" s="45"/>
      <c r="AG11" s="45"/>
      <c r="AH11" s="45"/>
      <c r="AI11" s="45"/>
      <c r="AJ11" s="45"/>
      <c r="AK11" s="46"/>
      <c r="AN11" s="34" t="s">
        <v>98</v>
      </c>
      <c r="AO11" s="34" t="str">
        <f>IF(AND($F$9="□",$F$13="□"),"■","")</f>
        <v>■</v>
      </c>
      <c r="AS11" s="263"/>
      <c r="AT11" s="263"/>
      <c r="AU11" s="263"/>
    </row>
    <row r="12" spans="2:47" ht="18" customHeight="1" x14ac:dyDescent="0.4">
      <c r="B12" s="1131"/>
      <c r="C12" s="906"/>
      <c r="D12" s="906"/>
      <c r="E12" s="907"/>
      <c r="F12" s="41" t="s">
        <v>98</v>
      </c>
      <c r="G12" s="42" t="s">
        <v>251</v>
      </c>
      <c r="H12" s="43"/>
      <c r="I12" s="43"/>
      <c r="J12" s="43"/>
      <c r="K12" s="43"/>
      <c r="L12" s="43"/>
      <c r="M12" s="43"/>
      <c r="N12" s="43"/>
      <c r="O12" s="44"/>
      <c r="P12" s="45"/>
      <c r="Q12" s="45" t="s">
        <v>240</v>
      </c>
      <c r="R12" s="47"/>
      <c r="S12" s="47" t="s">
        <v>242</v>
      </c>
      <c r="T12" s="45"/>
      <c r="U12" s="45"/>
      <c r="V12" s="45"/>
      <c r="W12" s="45"/>
      <c r="X12" s="45"/>
      <c r="Y12" s="45"/>
      <c r="Z12" s="45"/>
      <c r="AA12" s="45"/>
      <c r="AB12" s="45"/>
      <c r="AC12" s="45"/>
      <c r="AD12" s="45"/>
      <c r="AE12" s="45"/>
      <c r="AF12" s="45"/>
      <c r="AG12" s="45"/>
      <c r="AH12" s="45"/>
      <c r="AI12" s="45"/>
      <c r="AJ12" s="45"/>
      <c r="AK12" s="46"/>
      <c r="AN12" s="34" t="s">
        <v>98</v>
      </c>
      <c r="AO12" s="34" t="str">
        <f>IF(AND($F$9="□",$F$13="□"),"■","")</f>
        <v>■</v>
      </c>
      <c r="AS12" s="255"/>
      <c r="AT12" s="255"/>
      <c r="AU12" s="255"/>
    </row>
    <row r="13" spans="2:47" ht="18" customHeight="1" thickBot="1" x14ac:dyDescent="0.45">
      <c r="B13" s="1132"/>
      <c r="C13" s="1133"/>
      <c r="D13" s="1133"/>
      <c r="E13" s="1134"/>
      <c r="F13" s="48" t="s">
        <v>98</v>
      </c>
      <c r="G13" s="49" t="s">
        <v>253</v>
      </c>
      <c r="H13" s="50"/>
      <c r="I13" s="50"/>
      <c r="J13" s="50"/>
      <c r="K13" s="50"/>
      <c r="L13" s="50"/>
      <c r="M13" s="50"/>
      <c r="N13" s="50"/>
      <c r="O13" s="51"/>
      <c r="P13" s="52"/>
      <c r="Q13" s="52" t="s">
        <v>240</v>
      </c>
      <c r="R13" s="52" t="s">
        <v>241</v>
      </c>
      <c r="S13" s="52"/>
      <c r="T13" s="52"/>
      <c r="U13" s="52"/>
      <c r="V13" s="52"/>
      <c r="W13" s="52"/>
      <c r="X13" s="52"/>
      <c r="Y13" s="52"/>
      <c r="Z13" s="52"/>
      <c r="AA13" s="52"/>
      <c r="AB13" s="52"/>
      <c r="AC13" s="52"/>
      <c r="AD13" s="52"/>
      <c r="AE13" s="52"/>
      <c r="AF13" s="52"/>
      <c r="AG13" s="52"/>
      <c r="AH13" s="52"/>
      <c r="AI13" s="52"/>
      <c r="AJ13" s="52"/>
      <c r="AK13" s="53"/>
      <c r="AN13" s="34" t="s">
        <v>98</v>
      </c>
      <c r="AO13" s="34" t="str">
        <f>IF(AND($F$9="□",$F$10="□",$F$11="□",$F$12="□"),"■","")</f>
        <v>■</v>
      </c>
      <c r="AS13" s="255"/>
      <c r="AT13" s="255"/>
      <c r="AU13" s="255"/>
    </row>
    <row r="14" spans="2:47" ht="9.9499999999999993" customHeight="1" thickBot="1" x14ac:dyDescent="0.45">
      <c r="AS14" s="255"/>
      <c r="AT14" s="255"/>
      <c r="AU14" s="255"/>
    </row>
    <row r="15" spans="2:47" ht="18" customHeight="1" x14ac:dyDescent="0.4">
      <c r="B15" s="54" t="s">
        <v>239</v>
      </c>
      <c r="C15" s="1135" t="s">
        <v>254</v>
      </c>
      <c r="D15" s="1136"/>
      <c r="E15" s="1136"/>
      <c r="F15" s="1136"/>
      <c r="G15" s="1136"/>
      <c r="H15" s="1136"/>
      <c r="I15" s="1136"/>
      <c r="J15" s="1137"/>
      <c r="K15" s="1137"/>
      <c r="L15" s="1137"/>
      <c r="M15" s="1137"/>
      <c r="N15" s="1137"/>
      <c r="O15" s="1137"/>
      <c r="P15" s="1137"/>
      <c r="Q15" s="1137"/>
      <c r="R15" s="1137"/>
      <c r="S15" s="1137"/>
      <c r="T15" s="1137"/>
      <c r="U15" s="1137"/>
      <c r="V15" s="1137"/>
      <c r="W15" s="1137"/>
      <c r="X15" s="1137"/>
      <c r="Y15" s="1137"/>
      <c r="Z15" s="1137"/>
      <c r="AA15" s="1137"/>
      <c r="AB15" s="1137"/>
      <c r="AC15" s="1137"/>
      <c r="AD15" s="1137"/>
      <c r="AE15" s="1137"/>
      <c r="AF15" s="1137"/>
      <c r="AG15" s="1137"/>
      <c r="AH15" s="1137"/>
      <c r="AI15" s="1137"/>
      <c r="AJ15" s="1137"/>
      <c r="AK15" s="1138"/>
      <c r="AS15" s="255"/>
      <c r="AT15" s="255"/>
      <c r="AU15" s="255"/>
    </row>
    <row r="16" spans="2:47" ht="24" customHeight="1" thickBot="1" x14ac:dyDescent="0.45">
      <c r="B16" s="55"/>
      <c r="C16" s="56"/>
      <c r="D16" s="1141" t="s">
        <v>255</v>
      </c>
      <c r="E16" s="1142"/>
      <c r="F16" s="1142"/>
      <c r="G16" s="1142"/>
      <c r="H16" s="1142"/>
      <c r="I16" s="1143"/>
      <c r="J16" s="1144"/>
      <c r="K16" s="1145"/>
      <c r="L16" s="1145"/>
      <c r="M16" s="1145"/>
      <c r="N16" s="1145"/>
      <c r="O16" s="1145"/>
      <c r="P16" s="1145"/>
      <c r="Q16" s="1145"/>
      <c r="R16" s="1145"/>
      <c r="S16" s="1145"/>
      <c r="T16" s="1145"/>
      <c r="U16" s="1145"/>
      <c r="V16" s="1145"/>
      <c r="W16" s="1145"/>
      <c r="X16" s="1145"/>
      <c r="Y16" s="1145"/>
      <c r="Z16" s="1145"/>
      <c r="AA16" s="1145"/>
      <c r="AB16" s="1145"/>
      <c r="AC16" s="1145"/>
      <c r="AD16" s="1145"/>
      <c r="AE16" s="1145"/>
      <c r="AF16" s="1145"/>
      <c r="AG16" s="1145"/>
      <c r="AH16" s="1145"/>
      <c r="AI16" s="1145"/>
      <c r="AJ16" s="1145"/>
      <c r="AK16" s="1146"/>
      <c r="AS16" s="255"/>
      <c r="AT16" s="255"/>
      <c r="AU16" s="255"/>
    </row>
    <row r="17" spans="2:47" s="24" customFormat="1" ht="12" customHeight="1" thickBot="1" x14ac:dyDescent="0.45">
      <c r="B17" s="19"/>
      <c r="C17" s="20"/>
      <c r="D17" s="20"/>
      <c r="E17" s="20"/>
      <c r="F17" s="20"/>
      <c r="G17" s="20"/>
      <c r="H17" s="20"/>
      <c r="I17" s="20"/>
      <c r="J17" s="20"/>
      <c r="K17" s="20"/>
      <c r="L17" s="20"/>
      <c r="M17" s="20"/>
      <c r="N17" s="26"/>
      <c r="O17" s="27"/>
      <c r="P17" s="27"/>
      <c r="Q17" s="28"/>
      <c r="R17" s="28"/>
      <c r="S17" s="28"/>
      <c r="T17" s="28"/>
      <c r="U17" s="28"/>
      <c r="V17" s="28"/>
      <c r="W17" s="28"/>
      <c r="X17" s="28"/>
      <c r="Y17" s="28"/>
      <c r="Z17" s="28"/>
      <c r="AA17" s="28"/>
      <c r="AB17" s="28"/>
      <c r="AC17" s="28"/>
      <c r="AD17" s="28"/>
      <c r="AE17" s="28"/>
      <c r="AF17" s="28"/>
      <c r="AG17" s="28"/>
      <c r="AH17" s="28"/>
      <c r="AI17" s="28"/>
      <c r="AJ17" s="28"/>
      <c r="AK17" s="29"/>
      <c r="AL17" s="23"/>
      <c r="AM17" s="23"/>
      <c r="AN17" s="23"/>
      <c r="AO17" s="23"/>
      <c r="AS17" s="255"/>
      <c r="AT17" s="255"/>
      <c r="AU17" s="255"/>
    </row>
    <row r="18" spans="2:47" ht="18" customHeight="1" x14ac:dyDescent="0.4">
      <c r="B18" s="54" t="s">
        <v>240</v>
      </c>
      <c r="C18" s="1135" t="s">
        <v>256</v>
      </c>
      <c r="D18" s="1136"/>
      <c r="E18" s="1136"/>
      <c r="F18" s="1136"/>
      <c r="G18" s="1136"/>
      <c r="H18" s="1136"/>
      <c r="I18" s="1136"/>
      <c r="J18" s="1137"/>
      <c r="K18" s="1137"/>
      <c r="L18" s="1137"/>
      <c r="M18" s="1137"/>
      <c r="N18" s="1137"/>
      <c r="O18" s="1137"/>
      <c r="P18" s="1137"/>
      <c r="Q18" s="1137"/>
      <c r="R18" s="1137"/>
      <c r="S18" s="1137"/>
      <c r="T18" s="1137"/>
      <c r="U18" s="1137"/>
      <c r="V18" s="1137"/>
      <c r="W18" s="1137"/>
      <c r="X18" s="1137"/>
      <c r="Y18" s="1137"/>
      <c r="Z18" s="1137"/>
      <c r="AA18" s="1137"/>
      <c r="AB18" s="1137"/>
      <c r="AC18" s="1137"/>
      <c r="AD18" s="1137"/>
      <c r="AE18" s="1137"/>
      <c r="AF18" s="1137"/>
      <c r="AG18" s="1137"/>
      <c r="AH18" s="1137"/>
      <c r="AI18" s="1137"/>
      <c r="AJ18" s="1137"/>
      <c r="AK18" s="1138"/>
    </row>
    <row r="19" spans="2:47" ht="24" customHeight="1" thickBot="1" x14ac:dyDescent="0.45">
      <c r="B19" s="55"/>
      <c r="C19" s="56"/>
      <c r="D19" s="1141" t="s">
        <v>257</v>
      </c>
      <c r="E19" s="1142"/>
      <c r="F19" s="1142"/>
      <c r="G19" s="1142"/>
      <c r="H19" s="1142"/>
      <c r="I19" s="1143"/>
      <c r="J19" s="1147"/>
      <c r="K19" s="1148"/>
      <c r="L19" s="1148"/>
      <c r="M19" s="1148"/>
      <c r="N19" s="1148"/>
      <c r="O19" s="1148"/>
      <c r="P19" s="1148"/>
      <c r="Q19" s="1148"/>
      <c r="R19" s="1148"/>
      <c r="S19" s="1148"/>
      <c r="T19" s="1148"/>
      <c r="U19" s="1148"/>
      <c r="V19" s="1148"/>
      <c r="W19" s="1149"/>
      <c r="X19" s="1150" t="s">
        <v>258</v>
      </c>
      <c r="Y19" s="1151"/>
      <c r="Z19" s="1151"/>
      <c r="AA19" s="1151"/>
      <c r="AB19" s="1152"/>
      <c r="AC19" s="1153"/>
      <c r="AD19" s="1154"/>
      <c r="AE19" s="1154"/>
      <c r="AF19" s="1154"/>
      <c r="AG19" s="1154"/>
      <c r="AH19" s="1154"/>
      <c r="AI19" s="1154"/>
      <c r="AJ19" s="1154"/>
      <c r="AK19" s="1155"/>
    </row>
    <row r="20" spans="2:47" ht="12" customHeight="1" x14ac:dyDescent="0.4">
      <c r="B20" s="57" t="s">
        <v>260</v>
      </c>
      <c r="C20" s="1139" t="s">
        <v>649</v>
      </c>
      <c r="D20" s="1139"/>
      <c r="E20" s="1139"/>
      <c r="F20" s="1139"/>
      <c r="G20" s="1139"/>
      <c r="H20" s="1139"/>
      <c r="I20" s="1139"/>
      <c r="J20" s="1139"/>
      <c r="K20" s="1139"/>
      <c r="L20" s="1139"/>
      <c r="M20" s="1139"/>
      <c r="N20" s="1139"/>
      <c r="O20" s="1139"/>
      <c r="P20" s="1139"/>
      <c r="Q20" s="1139"/>
      <c r="R20" s="1139"/>
      <c r="S20" s="1139"/>
      <c r="T20" s="1139"/>
      <c r="U20" s="1139"/>
      <c r="V20" s="1139"/>
      <c r="W20" s="1139"/>
      <c r="X20" s="1139"/>
      <c r="Y20" s="1139"/>
      <c r="Z20" s="1139"/>
      <c r="AA20" s="1139"/>
      <c r="AB20" s="1139"/>
      <c r="AC20" s="1139"/>
      <c r="AD20" s="1139"/>
      <c r="AE20" s="1139"/>
      <c r="AF20" s="1139"/>
      <c r="AG20" s="1139"/>
      <c r="AH20" s="1139"/>
      <c r="AI20" s="1139"/>
      <c r="AJ20" s="1139"/>
      <c r="AK20" s="1139"/>
    </row>
    <row r="21" spans="2:47" ht="12" customHeight="1" x14ac:dyDescent="0.4">
      <c r="B21" s="57" t="s">
        <v>261</v>
      </c>
      <c r="C21" s="1139" t="s">
        <v>529</v>
      </c>
      <c r="D21" s="1139"/>
      <c r="E21" s="1139"/>
      <c r="F21" s="1139"/>
      <c r="G21" s="1139"/>
      <c r="H21" s="1139"/>
      <c r="I21" s="1139"/>
      <c r="J21" s="1139"/>
      <c r="K21" s="1139"/>
      <c r="L21" s="1139"/>
      <c r="M21" s="1139"/>
      <c r="N21" s="1139"/>
      <c r="O21" s="1139"/>
      <c r="P21" s="1139"/>
      <c r="Q21" s="1139"/>
      <c r="R21" s="1139"/>
      <c r="S21" s="1139"/>
      <c r="T21" s="1139"/>
      <c r="U21" s="1139"/>
      <c r="V21" s="1139"/>
      <c r="W21" s="1139"/>
      <c r="X21" s="1139"/>
      <c r="Y21" s="1139"/>
      <c r="Z21" s="1139"/>
      <c r="AA21" s="1139"/>
      <c r="AB21" s="1139"/>
      <c r="AC21" s="1139"/>
      <c r="AD21" s="1139"/>
      <c r="AE21" s="1139"/>
      <c r="AF21" s="1139"/>
      <c r="AG21" s="1139"/>
      <c r="AH21" s="1139"/>
      <c r="AI21" s="1139"/>
      <c r="AJ21" s="1139"/>
      <c r="AK21" s="1139"/>
    </row>
    <row r="22" spans="2:47" ht="12" customHeight="1" x14ac:dyDescent="0.4">
      <c r="B22" s="57" t="s">
        <v>263</v>
      </c>
      <c r="C22" s="1139" t="s">
        <v>264</v>
      </c>
      <c r="D22" s="1139"/>
      <c r="E22" s="1139"/>
      <c r="F22" s="1139"/>
      <c r="G22" s="1139"/>
      <c r="H22" s="1139"/>
      <c r="I22" s="1139"/>
      <c r="J22" s="1139"/>
      <c r="K22" s="1139"/>
      <c r="L22" s="1139"/>
      <c r="M22" s="1139"/>
      <c r="N22" s="1139"/>
      <c r="O22" s="1139"/>
      <c r="P22" s="1139"/>
      <c r="Q22" s="1139"/>
      <c r="R22" s="1139"/>
      <c r="S22" s="1139"/>
      <c r="T22" s="1139"/>
      <c r="U22" s="1139"/>
      <c r="V22" s="1139"/>
      <c r="W22" s="1139"/>
      <c r="X22" s="1139"/>
      <c r="Y22" s="1139"/>
      <c r="Z22" s="1139"/>
      <c r="AA22" s="1139"/>
      <c r="AB22" s="1139"/>
      <c r="AC22" s="1139"/>
      <c r="AD22" s="1139"/>
      <c r="AE22" s="1139"/>
      <c r="AF22" s="1139"/>
      <c r="AG22" s="1139"/>
      <c r="AH22" s="1139"/>
      <c r="AI22" s="1139"/>
      <c r="AJ22" s="1139"/>
      <c r="AK22" s="1139"/>
    </row>
    <row r="23" spans="2:47" ht="4.5" customHeight="1" x14ac:dyDescent="0.4"/>
    <row r="24" spans="2:47" ht="18" customHeight="1" thickBot="1" x14ac:dyDescent="0.45">
      <c r="B24" s="58" t="s">
        <v>475</v>
      </c>
    </row>
    <row r="25" spans="2:47" s="66" customFormat="1" ht="18" customHeight="1" x14ac:dyDescent="0.4">
      <c r="B25" s="59" t="s">
        <v>241</v>
      </c>
      <c r="C25" s="60">
        <v>1</v>
      </c>
      <c r="D25" s="61" t="s">
        <v>553</v>
      </c>
      <c r="E25" s="62"/>
      <c r="F25" s="62"/>
      <c r="G25" s="62"/>
      <c r="H25" s="62"/>
      <c r="I25" s="62"/>
      <c r="J25" s="62"/>
      <c r="K25" s="63"/>
      <c r="L25" s="63"/>
      <c r="M25" s="63"/>
      <c r="N25" s="63"/>
      <c r="O25" s="63"/>
      <c r="P25" s="63"/>
      <c r="Q25" s="63"/>
      <c r="R25" s="63"/>
      <c r="S25" s="63"/>
      <c r="T25" s="63"/>
      <c r="U25" s="64"/>
      <c r="V25" s="64"/>
      <c r="W25" s="64"/>
      <c r="X25" s="64"/>
      <c r="Y25" s="64"/>
      <c r="Z25" s="64"/>
      <c r="AA25" s="64"/>
      <c r="AB25" s="64"/>
      <c r="AC25" s="64"/>
      <c r="AD25" s="64"/>
      <c r="AE25" s="64"/>
      <c r="AF25" s="64"/>
      <c r="AG25" s="64"/>
      <c r="AH25" s="64"/>
      <c r="AI25" s="64"/>
      <c r="AJ25" s="64"/>
      <c r="AK25" s="65"/>
    </row>
    <row r="26" spans="2:47" s="66" customFormat="1" ht="18" customHeight="1" x14ac:dyDescent="0.4">
      <c r="B26" s="69"/>
      <c r="C26" s="435"/>
      <c r="D26" s="1072" t="s">
        <v>267</v>
      </c>
      <c r="E26" s="1073" t="s">
        <v>268</v>
      </c>
      <c r="F26" s="1074"/>
      <c r="G26" s="1088"/>
      <c r="H26" s="1073" t="s">
        <v>269</v>
      </c>
      <c r="I26" s="1074"/>
      <c r="J26" s="1074"/>
      <c r="K26" s="1074"/>
      <c r="L26" s="1074"/>
      <c r="M26" s="1088"/>
      <c r="N26" s="999" t="s">
        <v>270</v>
      </c>
      <c r="O26" s="1000"/>
      <c r="P26" s="1000"/>
      <c r="Q26" s="1000"/>
      <c r="R26" s="1000"/>
      <c r="S26" s="1001"/>
      <c r="T26" s="999" t="s">
        <v>271</v>
      </c>
      <c r="U26" s="1000"/>
      <c r="V26" s="1000"/>
      <c r="W26" s="1000"/>
      <c r="X26" s="1000"/>
      <c r="Y26" s="1000"/>
      <c r="Z26" s="1000"/>
      <c r="AA26" s="1000"/>
      <c r="AB26" s="1001"/>
      <c r="AC26" s="999" t="s">
        <v>272</v>
      </c>
      <c r="AD26" s="1000"/>
      <c r="AE26" s="1000"/>
      <c r="AF26" s="1000"/>
      <c r="AG26" s="1000"/>
      <c r="AH26" s="1000"/>
      <c r="AI26" s="1000"/>
      <c r="AJ26" s="1000"/>
      <c r="AK26" s="1123"/>
    </row>
    <row r="27" spans="2:47" s="66" customFormat="1" ht="18" customHeight="1" x14ac:dyDescent="0.4">
      <c r="B27" s="69"/>
      <c r="C27" s="435"/>
      <c r="D27" s="995"/>
      <c r="E27" s="996"/>
      <c r="F27" s="997"/>
      <c r="G27" s="998"/>
      <c r="H27" s="996"/>
      <c r="I27" s="997"/>
      <c r="J27" s="997"/>
      <c r="K27" s="997"/>
      <c r="L27" s="997"/>
      <c r="M27" s="998"/>
      <c r="N27" s="999" t="s">
        <v>273</v>
      </c>
      <c r="O27" s="1000"/>
      <c r="P27" s="1001"/>
      <c r="Q27" s="999" t="s">
        <v>274</v>
      </c>
      <c r="R27" s="1000"/>
      <c r="S27" s="1001"/>
      <c r="T27" s="999" t="s">
        <v>275</v>
      </c>
      <c r="U27" s="1000"/>
      <c r="V27" s="1000"/>
      <c r="W27" s="1000"/>
      <c r="X27" s="1001"/>
      <c r="Y27" s="999" t="s">
        <v>276</v>
      </c>
      <c r="Z27" s="1000"/>
      <c r="AA27" s="1000"/>
      <c r="AB27" s="1001"/>
      <c r="AC27" s="999" t="s">
        <v>275</v>
      </c>
      <c r="AD27" s="1000"/>
      <c r="AE27" s="1000"/>
      <c r="AF27" s="1000"/>
      <c r="AG27" s="1001"/>
      <c r="AH27" s="999" t="s">
        <v>276</v>
      </c>
      <c r="AI27" s="1000"/>
      <c r="AJ27" s="1000"/>
      <c r="AK27" s="1123"/>
    </row>
    <row r="28" spans="2:47" s="66" customFormat="1" ht="18" customHeight="1" x14ac:dyDescent="0.4">
      <c r="B28" s="69"/>
      <c r="C28" s="435"/>
      <c r="D28" s="442">
        <v>1</v>
      </c>
      <c r="E28" s="972"/>
      <c r="F28" s="973"/>
      <c r="G28" s="974"/>
      <c r="H28" s="951" t="s">
        <v>554</v>
      </c>
      <c r="I28" s="952"/>
      <c r="J28" s="952"/>
      <c r="K28" s="952"/>
      <c r="L28" s="952"/>
      <c r="M28" s="953"/>
      <c r="N28" s="972"/>
      <c r="O28" s="973"/>
      <c r="P28" s="974"/>
      <c r="Q28" s="972"/>
      <c r="R28" s="973"/>
      <c r="S28" s="974"/>
      <c r="T28" s="972"/>
      <c r="U28" s="973"/>
      <c r="V28" s="973"/>
      <c r="W28" s="973"/>
      <c r="X28" s="974"/>
      <c r="Y28" s="972"/>
      <c r="Z28" s="973"/>
      <c r="AA28" s="973"/>
      <c r="AB28" s="974"/>
      <c r="AC28" s="972"/>
      <c r="AD28" s="973"/>
      <c r="AE28" s="973"/>
      <c r="AF28" s="973"/>
      <c r="AG28" s="974"/>
      <c r="AH28" s="1058"/>
      <c r="AI28" s="1059"/>
      <c r="AJ28" s="1059"/>
      <c r="AK28" s="1124"/>
    </row>
    <row r="29" spans="2:47" s="66" customFormat="1" ht="18" customHeight="1" x14ac:dyDescent="0.4">
      <c r="B29" s="69"/>
      <c r="C29" s="70">
        <v>2</v>
      </c>
      <c r="D29" s="71" t="s">
        <v>547</v>
      </c>
      <c r="E29" s="138"/>
      <c r="F29" s="109"/>
      <c r="G29" s="109"/>
      <c r="H29" s="109"/>
      <c r="I29" s="109"/>
      <c r="J29" s="109"/>
      <c r="K29" s="139"/>
      <c r="L29" s="139"/>
      <c r="M29" s="139"/>
      <c r="N29" s="139"/>
      <c r="O29" s="139"/>
      <c r="P29" s="139"/>
      <c r="Q29" s="139"/>
      <c r="R29" s="139"/>
      <c r="S29" s="139"/>
      <c r="T29" s="75"/>
      <c r="U29" s="139"/>
      <c r="V29" s="139"/>
      <c r="W29" s="139"/>
      <c r="X29" s="139"/>
      <c r="Y29" s="139"/>
      <c r="Z29" s="139"/>
      <c r="AA29" s="139"/>
      <c r="AB29" s="74"/>
      <c r="AC29" s="74"/>
      <c r="AD29" s="74"/>
      <c r="AE29" s="74"/>
      <c r="AF29" s="74"/>
      <c r="AG29" s="74"/>
      <c r="AH29" s="74"/>
      <c r="AI29" s="75"/>
      <c r="AJ29" s="75"/>
      <c r="AK29" s="76"/>
    </row>
    <row r="30" spans="2:47" s="66" customFormat="1" ht="18" customHeight="1" x14ac:dyDescent="0.4">
      <c r="B30" s="67"/>
      <c r="C30" s="140"/>
      <c r="D30" s="994" t="s">
        <v>267</v>
      </c>
      <c r="E30" s="999" t="s">
        <v>282</v>
      </c>
      <c r="F30" s="1000"/>
      <c r="G30" s="1001"/>
      <c r="H30" s="1072" t="s">
        <v>548</v>
      </c>
      <c r="I30" s="1072"/>
      <c r="J30" s="1072"/>
      <c r="K30" s="1072"/>
      <c r="L30" s="1072"/>
      <c r="M30" s="1072"/>
      <c r="N30" s="1072"/>
      <c r="O30" s="1072" t="s">
        <v>549</v>
      </c>
      <c r="P30" s="1072"/>
      <c r="Q30" s="1072"/>
      <c r="R30" s="1072"/>
      <c r="S30" s="1072"/>
      <c r="T30" s="1072"/>
      <c r="U30" s="1072"/>
      <c r="V30" s="1072"/>
      <c r="W30" s="1073" t="s">
        <v>450</v>
      </c>
      <c r="X30" s="1074"/>
      <c r="Y30" s="1074"/>
      <c r="Z30" s="1074"/>
      <c r="AA30" s="1074"/>
      <c r="AB30" s="1074"/>
      <c r="AC30" s="1088"/>
      <c r="AD30" s="1074" t="s">
        <v>550</v>
      </c>
      <c r="AE30" s="1074"/>
      <c r="AF30" s="1074"/>
      <c r="AG30" s="1074"/>
      <c r="AH30" s="1074"/>
      <c r="AI30" s="1074"/>
      <c r="AJ30" s="1074"/>
      <c r="AK30" s="1075"/>
    </row>
    <row r="31" spans="2:47" s="66" customFormat="1" ht="18" customHeight="1" x14ac:dyDescent="0.4">
      <c r="B31" s="67"/>
      <c r="C31" s="140"/>
      <c r="D31" s="995"/>
      <c r="E31" s="999"/>
      <c r="F31" s="1000"/>
      <c r="G31" s="1001"/>
      <c r="H31" s="995"/>
      <c r="I31" s="995"/>
      <c r="J31" s="995"/>
      <c r="K31" s="995"/>
      <c r="L31" s="995"/>
      <c r="M31" s="995"/>
      <c r="N31" s="995"/>
      <c r="O31" s="995"/>
      <c r="P31" s="995"/>
      <c r="Q31" s="995"/>
      <c r="R31" s="995"/>
      <c r="S31" s="995"/>
      <c r="T31" s="995"/>
      <c r="U31" s="995"/>
      <c r="V31" s="995"/>
      <c r="W31" s="996"/>
      <c r="X31" s="997"/>
      <c r="Y31" s="997"/>
      <c r="Z31" s="997"/>
      <c r="AA31" s="997"/>
      <c r="AB31" s="997"/>
      <c r="AC31" s="998"/>
      <c r="AD31" s="997"/>
      <c r="AE31" s="997"/>
      <c r="AF31" s="997"/>
      <c r="AG31" s="997"/>
      <c r="AH31" s="997"/>
      <c r="AI31" s="997"/>
      <c r="AJ31" s="997"/>
      <c r="AK31" s="1076"/>
    </row>
    <row r="32" spans="2:47" s="66" customFormat="1" ht="18" customHeight="1" x14ac:dyDescent="0.4">
      <c r="B32" s="67"/>
      <c r="C32" s="68"/>
      <c r="D32" s="242">
        <v>1</v>
      </c>
      <c r="E32" s="972"/>
      <c r="F32" s="973"/>
      <c r="G32" s="974"/>
      <c r="H32" s="1234"/>
      <c r="I32" s="1234"/>
      <c r="J32" s="1234"/>
      <c r="K32" s="1234"/>
      <c r="L32" s="1234"/>
      <c r="M32" s="1234"/>
      <c r="N32" s="1234"/>
      <c r="O32" s="1234"/>
      <c r="P32" s="1234"/>
      <c r="Q32" s="1234"/>
      <c r="R32" s="1234"/>
      <c r="S32" s="1234"/>
      <c r="T32" s="1234"/>
      <c r="U32" s="1234"/>
      <c r="V32" s="1234"/>
      <c r="W32" s="972"/>
      <c r="X32" s="973"/>
      <c r="Y32" s="973"/>
      <c r="Z32" s="973"/>
      <c r="AA32" s="973"/>
      <c r="AB32" s="973"/>
      <c r="AC32" s="973"/>
      <c r="AD32" s="951"/>
      <c r="AE32" s="952"/>
      <c r="AF32" s="952"/>
      <c r="AG32" s="952"/>
      <c r="AH32" s="952"/>
      <c r="AI32" s="952"/>
      <c r="AJ32" s="952"/>
      <c r="AK32" s="1109"/>
    </row>
    <row r="33" spans="1:41" s="66" customFormat="1" ht="18" customHeight="1" x14ac:dyDescent="0.4">
      <c r="B33" s="67"/>
      <c r="C33" s="68"/>
      <c r="D33" s="242">
        <v>2</v>
      </c>
      <c r="E33" s="972"/>
      <c r="F33" s="973"/>
      <c r="G33" s="974"/>
      <c r="H33" s="1234"/>
      <c r="I33" s="1234"/>
      <c r="J33" s="1234"/>
      <c r="K33" s="1234"/>
      <c r="L33" s="1234"/>
      <c r="M33" s="1234"/>
      <c r="N33" s="1234"/>
      <c r="O33" s="1234"/>
      <c r="P33" s="1234"/>
      <c r="Q33" s="1234"/>
      <c r="R33" s="1234"/>
      <c r="S33" s="1234"/>
      <c r="T33" s="1234"/>
      <c r="U33" s="1234"/>
      <c r="V33" s="1234"/>
      <c r="W33" s="972"/>
      <c r="X33" s="973"/>
      <c r="Y33" s="973"/>
      <c r="Z33" s="973"/>
      <c r="AA33" s="973"/>
      <c r="AB33" s="973"/>
      <c r="AC33" s="973"/>
      <c r="AD33" s="951"/>
      <c r="AE33" s="952"/>
      <c r="AF33" s="952"/>
      <c r="AG33" s="952"/>
      <c r="AH33" s="952"/>
      <c r="AI33" s="952"/>
      <c r="AJ33" s="952"/>
      <c r="AK33" s="1109"/>
    </row>
    <row r="34" spans="1:41" s="66" customFormat="1" ht="18" customHeight="1" x14ac:dyDescent="0.4">
      <c r="B34" s="67"/>
      <c r="C34" s="68"/>
      <c r="D34" s="242">
        <v>3</v>
      </c>
      <c r="E34" s="972"/>
      <c r="F34" s="973"/>
      <c r="G34" s="974"/>
      <c r="H34" s="1234"/>
      <c r="I34" s="1234"/>
      <c r="J34" s="1234"/>
      <c r="K34" s="1234"/>
      <c r="L34" s="1234"/>
      <c r="M34" s="1234"/>
      <c r="N34" s="1234"/>
      <c r="O34" s="1234"/>
      <c r="P34" s="1234"/>
      <c r="Q34" s="1234"/>
      <c r="R34" s="1234"/>
      <c r="S34" s="1234"/>
      <c r="T34" s="1234"/>
      <c r="U34" s="1234"/>
      <c r="V34" s="1234"/>
      <c r="W34" s="972"/>
      <c r="X34" s="973"/>
      <c r="Y34" s="973"/>
      <c r="Z34" s="973"/>
      <c r="AA34" s="973"/>
      <c r="AB34" s="973"/>
      <c r="AC34" s="973"/>
      <c r="AD34" s="951"/>
      <c r="AE34" s="952"/>
      <c r="AF34" s="952"/>
      <c r="AG34" s="952"/>
      <c r="AH34" s="952"/>
      <c r="AI34" s="952"/>
      <c r="AJ34" s="952"/>
      <c r="AK34" s="1109"/>
    </row>
    <row r="35" spans="1:41" s="66" customFormat="1" ht="18" customHeight="1" x14ac:dyDescent="0.4">
      <c r="B35" s="67"/>
      <c r="C35" s="68"/>
      <c r="D35" s="242">
        <v>4</v>
      </c>
      <c r="E35" s="972"/>
      <c r="F35" s="973"/>
      <c r="G35" s="974"/>
      <c r="H35" s="1234"/>
      <c r="I35" s="1234"/>
      <c r="J35" s="1234"/>
      <c r="K35" s="1234"/>
      <c r="L35" s="1234"/>
      <c r="M35" s="1234"/>
      <c r="N35" s="1234"/>
      <c r="O35" s="1234"/>
      <c r="P35" s="1234"/>
      <c r="Q35" s="1234"/>
      <c r="R35" s="1234"/>
      <c r="S35" s="1234"/>
      <c r="T35" s="1234"/>
      <c r="U35" s="1234"/>
      <c r="V35" s="1234"/>
      <c r="W35" s="972"/>
      <c r="X35" s="973"/>
      <c r="Y35" s="973"/>
      <c r="Z35" s="973"/>
      <c r="AA35" s="973"/>
      <c r="AB35" s="973"/>
      <c r="AC35" s="973"/>
      <c r="AD35" s="951"/>
      <c r="AE35" s="952"/>
      <c r="AF35" s="952"/>
      <c r="AG35" s="952"/>
      <c r="AH35" s="952"/>
      <c r="AI35" s="952"/>
      <c r="AJ35" s="952"/>
      <c r="AK35" s="1109"/>
    </row>
    <row r="36" spans="1:41" s="66" customFormat="1" ht="18" customHeight="1" x14ac:dyDescent="0.4">
      <c r="B36" s="67"/>
      <c r="C36" s="68"/>
      <c r="D36" s="242">
        <v>5</v>
      </c>
      <c r="E36" s="972"/>
      <c r="F36" s="973"/>
      <c r="G36" s="974"/>
      <c r="H36" s="1234"/>
      <c r="I36" s="1234"/>
      <c r="J36" s="1234"/>
      <c r="K36" s="1234"/>
      <c r="L36" s="1234"/>
      <c r="M36" s="1234"/>
      <c r="N36" s="1234"/>
      <c r="O36" s="1234"/>
      <c r="P36" s="1234"/>
      <c r="Q36" s="1234"/>
      <c r="R36" s="1234"/>
      <c r="S36" s="1234"/>
      <c r="T36" s="1234"/>
      <c r="U36" s="1234"/>
      <c r="V36" s="1234"/>
      <c r="W36" s="972"/>
      <c r="X36" s="973"/>
      <c r="Y36" s="973"/>
      <c r="Z36" s="973"/>
      <c r="AA36" s="973"/>
      <c r="AB36" s="973"/>
      <c r="AC36" s="973"/>
      <c r="AD36" s="951"/>
      <c r="AE36" s="952"/>
      <c r="AF36" s="952"/>
      <c r="AG36" s="952"/>
      <c r="AH36" s="952"/>
      <c r="AI36" s="952"/>
      <c r="AJ36" s="952"/>
      <c r="AK36" s="1109"/>
    </row>
    <row r="37" spans="1:41" s="66" customFormat="1" ht="18" customHeight="1" x14ac:dyDescent="0.4">
      <c r="B37" s="67"/>
      <c r="C37" s="68"/>
      <c r="D37" s="242">
        <v>6</v>
      </c>
      <c r="E37" s="972"/>
      <c r="F37" s="973"/>
      <c r="G37" s="974"/>
      <c r="H37" s="1234"/>
      <c r="I37" s="1234"/>
      <c r="J37" s="1234"/>
      <c r="K37" s="1234"/>
      <c r="L37" s="1234"/>
      <c r="M37" s="1234"/>
      <c r="N37" s="1234"/>
      <c r="O37" s="1234"/>
      <c r="P37" s="1234"/>
      <c r="Q37" s="1234"/>
      <c r="R37" s="1234"/>
      <c r="S37" s="1234"/>
      <c r="T37" s="1234"/>
      <c r="U37" s="1234"/>
      <c r="V37" s="1234"/>
      <c r="W37" s="972"/>
      <c r="X37" s="973"/>
      <c r="Y37" s="973"/>
      <c r="Z37" s="973"/>
      <c r="AA37" s="973"/>
      <c r="AB37" s="973"/>
      <c r="AC37" s="973"/>
      <c r="AD37" s="951"/>
      <c r="AE37" s="952"/>
      <c r="AF37" s="952"/>
      <c r="AG37" s="952"/>
      <c r="AH37" s="952"/>
      <c r="AI37" s="952"/>
      <c r="AJ37" s="952"/>
      <c r="AK37" s="1109"/>
    </row>
    <row r="38" spans="1:41" s="66" customFormat="1" ht="18" customHeight="1" x14ac:dyDescent="0.4">
      <c r="B38" s="67"/>
      <c r="C38" s="68"/>
      <c r="D38" s="242">
        <v>7</v>
      </c>
      <c r="E38" s="972"/>
      <c r="F38" s="973"/>
      <c r="G38" s="974"/>
      <c r="H38" s="1234"/>
      <c r="I38" s="1234"/>
      <c r="J38" s="1234"/>
      <c r="K38" s="1234"/>
      <c r="L38" s="1234"/>
      <c r="M38" s="1234"/>
      <c r="N38" s="1234"/>
      <c r="O38" s="1234"/>
      <c r="P38" s="1234"/>
      <c r="Q38" s="1234"/>
      <c r="R38" s="1234"/>
      <c r="S38" s="1234"/>
      <c r="T38" s="1234"/>
      <c r="U38" s="1234"/>
      <c r="V38" s="1234"/>
      <c r="W38" s="972"/>
      <c r="X38" s="973"/>
      <c r="Y38" s="973"/>
      <c r="Z38" s="973"/>
      <c r="AA38" s="973"/>
      <c r="AB38" s="973"/>
      <c r="AC38" s="973"/>
      <c r="AD38" s="951"/>
      <c r="AE38" s="952"/>
      <c r="AF38" s="952"/>
      <c r="AG38" s="952"/>
      <c r="AH38" s="952"/>
      <c r="AI38" s="952"/>
      <c r="AJ38" s="952"/>
      <c r="AK38" s="1109"/>
    </row>
    <row r="39" spans="1:41" s="66" customFormat="1" ht="18" customHeight="1" x14ac:dyDescent="0.4">
      <c r="B39" s="67"/>
      <c r="C39" s="68"/>
      <c r="D39" s="242">
        <v>8</v>
      </c>
      <c r="E39" s="972"/>
      <c r="F39" s="973"/>
      <c r="G39" s="974"/>
      <c r="H39" s="1234"/>
      <c r="I39" s="1234"/>
      <c r="J39" s="1234"/>
      <c r="K39" s="1234"/>
      <c r="L39" s="1234"/>
      <c r="M39" s="1234"/>
      <c r="N39" s="1234"/>
      <c r="O39" s="1234"/>
      <c r="P39" s="1234"/>
      <c r="Q39" s="1234"/>
      <c r="R39" s="1234"/>
      <c r="S39" s="1234"/>
      <c r="T39" s="1234"/>
      <c r="U39" s="1234"/>
      <c r="V39" s="1234"/>
      <c r="W39" s="972"/>
      <c r="X39" s="973"/>
      <c r="Y39" s="973"/>
      <c r="Z39" s="973"/>
      <c r="AA39" s="973"/>
      <c r="AB39" s="973"/>
      <c r="AC39" s="973"/>
      <c r="AD39" s="951"/>
      <c r="AE39" s="952"/>
      <c r="AF39" s="952"/>
      <c r="AG39" s="952"/>
      <c r="AH39" s="952"/>
      <c r="AI39" s="952"/>
      <c r="AJ39" s="952"/>
      <c r="AK39" s="1109"/>
    </row>
    <row r="40" spans="1:41" s="66" customFormat="1" ht="18" customHeight="1" x14ac:dyDescent="0.4">
      <c r="B40" s="67"/>
      <c r="C40" s="68"/>
      <c r="D40" s="242">
        <v>9</v>
      </c>
      <c r="E40" s="972"/>
      <c r="F40" s="973"/>
      <c r="G40" s="974"/>
      <c r="H40" s="1234"/>
      <c r="I40" s="1234"/>
      <c r="J40" s="1234"/>
      <c r="K40" s="1234"/>
      <c r="L40" s="1234"/>
      <c r="M40" s="1234"/>
      <c r="N40" s="1234"/>
      <c r="O40" s="1234"/>
      <c r="P40" s="1234"/>
      <c r="Q40" s="1234"/>
      <c r="R40" s="1234"/>
      <c r="S40" s="1234"/>
      <c r="T40" s="1234"/>
      <c r="U40" s="1234"/>
      <c r="V40" s="1234"/>
      <c r="W40" s="972"/>
      <c r="X40" s="973"/>
      <c r="Y40" s="973"/>
      <c r="Z40" s="973"/>
      <c r="AA40" s="973"/>
      <c r="AB40" s="973"/>
      <c r="AC40" s="973"/>
      <c r="AD40" s="951"/>
      <c r="AE40" s="952"/>
      <c r="AF40" s="952"/>
      <c r="AG40" s="952"/>
      <c r="AH40" s="952"/>
      <c r="AI40" s="952"/>
      <c r="AJ40" s="952"/>
      <c r="AK40" s="1109"/>
    </row>
    <row r="41" spans="1:41" s="66" customFormat="1" ht="18" customHeight="1" x14ac:dyDescent="0.4">
      <c r="B41" s="69"/>
      <c r="C41" s="432"/>
      <c r="D41" s="441">
        <v>10</v>
      </c>
      <c r="E41" s="972"/>
      <c r="F41" s="973"/>
      <c r="G41" s="974"/>
      <c r="H41" s="972"/>
      <c r="I41" s="973"/>
      <c r="J41" s="973"/>
      <c r="K41" s="973"/>
      <c r="L41" s="973"/>
      <c r="M41" s="973"/>
      <c r="N41" s="974"/>
      <c r="O41" s="1234"/>
      <c r="P41" s="1234"/>
      <c r="Q41" s="1234"/>
      <c r="R41" s="1234"/>
      <c r="S41" s="1234"/>
      <c r="T41" s="1234"/>
      <c r="U41" s="1234"/>
      <c r="V41" s="1234"/>
      <c r="W41" s="972"/>
      <c r="X41" s="973"/>
      <c r="Y41" s="973"/>
      <c r="Z41" s="973"/>
      <c r="AA41" s="973"/>
      <c r="AB41" s="973"/>
      <c r="AC41" s="974"/>
      <c r="AD41" s="951"/>
      <c r="AE41" s="952"/>
      <c r="AF41" s="952"/>
      <c r="AG41" s="952"/>
      <c r="AH41" s="952"/>
      <c r="AI41" s="952"/>
      <c r="AJ41" s="952"/>
      <c r="AK41" s="1109"/>
    </row>
    <row r="42" spans="1:41" s="66" customFormat="1" ht="18" customHeight="1" x14ac:dyDescent="0.4">
      <c r="B42" s="69"/>
      <c r="C42" s="79">
        <v>3</v>
      </c>
      <c r="D42" s="71" t="s">
        <v>555</v>
      </c>
      <c r="E42" s="71"/>
      <c r="F42" s="447"/>
      <c r="G42" s="447"/>
      <c r="H42" s="447"/>
      <c r="I42" s="447"/>
      <c r="J42" s="447"/>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80"/>
    </row>
    <row r="43" spans="1:41" s="66" customFormat="1" ht="18" customHeight="1" x14ac:dyDescent="0.4">
      <c r="B43" s="67"/>
      <c r="C43" s="446"/>
      <c r="D43" s="1015" t="s">
        <v>267</v>
      </c>
      <c r="E43" s="1015" t="s">
        <v>282</v>
      </c>
      <c r="F43" s="1015"/>
      <c r="G43" s="1015"/>
      <c r="H43" s="1242" t="s">
        <v>646</v>
      </c>
      <c r="I43" s="1242"/>
      <c r="J43" s="1242"/>
      <c r="K43" s="1242"/>
      <c r="L43" s="1242"/>
      <c r="M43" s="1242"/>
      <c r="N43" s="1242"/>
      <c r="O43" s="1242"/>
      <c r="P43" s="1242"/>
      <c r="Q43" s="1242"/>
      <c r="R43" s="1242"/>
      <c r="S43" s="1242"/>
      <c r="T43" s="1242"/>
      <c r="U43" s="1242"/>
      <c r="V43" s="1242"/>
      <c r="W43" s="1243" t="s">
        <v>647</v>
      </c>
      <c r="X43" s="1244"/>
      <c r="Y43" s="1244"/>
      <c r="Z43" s="1244"/>
      <c r="AA43" s="1244"/>
      <c r="AB43" s="1244"/>
      <c r="AC43" s="1244"/>
      <c r="AD43" s="1244"/>
      <c r="AE43" s="1244"/>
      <c r="AF43" s="1244"/>
      <c r="AG43" s="1244"/>
      <c r="AH43" s="1244"/>
      <c r="AI43" s="1244"/>
      <c r="AJ43" s="1244"/>
      <c r="AK43" s="1244"/>
      <c r="AL43" s="430"/>
    </row>
    <row r="44" spans="1:41" s="66" customFormat="1" ht="18" customHeight="1" x14ac:dyDescent="0.4">
      <c r="B44" s="67"/>
      <c r="C44" s="446"/>
      <c r="D44" s="1015"/>
      <c r="E44" s="1015"/>
      <c r="F44" s="1015"/>
      <c r="G44" s="1015"/>
      <c r="H44" s="1242"/>
      <c r="I44" s="1242"/>
      <c r="J44" s="1242"/>
      <c r="K44" s="1242"/>
      <c r="L44" s="1242"/>
      <c r="M44" s="1242"/>
      <c r="N44" s="1242"/>
      <c r="O44" s="1242"/>
      <c r="P44" s="1242"/>
      <c r="Q44" s="1242"/>
      <c r="R44" s="1242"/>
      <c r="S44" s="1242"/>
      <c r="T44" s="1242"/>
      <c r="U44" s="1242"/>
      <c r="V44" s="1242"/>
      <c r="W44" s="1243"/>
      <c r="X44" s="1244"/>
      <c r="Y44" s="1244"/>
      <c r="Z44" s="1244"/>
      <c r="AA44" s="1244"/>
      <c r="AB44" s="1244"/>
      <c r="AC44" s="1244"/>
      <c r="AD44" s="1244"/>
      <c r="AE44" s="1244"/>
      <c r="AF44" s="1244"/>
      <c r="AG44" s="1244"/>
      <c r="AH44" s="1244"/>
      <c r="AI44" s="1244"/>
      <c r="AJ44" s="1244"/>
      <c r="AK44" s="1244"/>
      <c r="AL44" s="430"/>
    </row>
    <row r="45" spans="1:41" s="66" customFormat="1" ht="18" customHeight="1" x14ac:dyDescent="0.4">
      <c r="B45" s="69"/>
      <c r="C45" s="450"/>
      <c r="D45" s="442">
        <v>1</v>
      </c>
      <c r="E45" s="1234"/>
      <c r="F45" s="1234"/>
      <c r="G45" s="1234"/>
      <c r="H45" s="1234"/>
      <c r="I45" s="1234"/>
      <c r="J45" s="1234"/>
      <c r="K45" s="1234"/>
      <c r="L45" s="1234"/>
      <c r="M45" s="1234"/>
      <c r="N45" s="1234"/>
      <c r="O45" s="1234"/>
      <c r="P45" s="1234"/>
      <c r="Q45" s="1234"/>
      <c r="R45" s="1234"/>
      <c r="S45" s="1234"/>
      <c r="T45" s="1234"/>
      <c r="U45" s="1234"/>
      <c r="V45" s="1234"/>
      <c r="W45" s="1226"/>
      <c r="X45" s="1245"/>
      <c r="Y45" s="1245"/>
      <c r="Z45" s="1245"/>
      <c r="AA45" s="1245"/>
      <c r="AB45" s="1245"/>
      <c r="AC45" s="1245"/>
      <c r="AD45" s="1245"/>
      <c r="AE45" s="1245"/>
      <c r="AF45" s="1245"/>
      <c r="AG45" s="1245"/>
      <c r="AH45" s="1245"/>
      <c r="AI45" s="1245"/>
      <c r="AJ45" s="1245"/>
      <c r="AK45" s="1245"/>
      <c r="AL45" s="430"/>
    </row>
    <row r="46" spans="1:41" s="66" customFormat="1" ht="18" customHeight="1" x14ac:dyDescent="0.4">
      <c r="A46" s="431"/>
      <c r="B46" s="69"/>
      <c r="C46" s="79">
        <v>4</v>
      </c>
      <c r="D46" s="71" t="s">
        <v>684</v>
      </c>
      <c r="E46" s="433"/>
      <c r="F46" s="433"/>
      <c r="G46" s="433"/>
      <c r="H46" s="433"/>
      <c r="I46" s="433"/>
      <c r="J46" s="433"/>
      <c r="K46" s="433"/>
      <c r="L46" s="433"/>
      <c r="M46" s="433"/>
      <c r="N46" s="433"/>
      <c r="O46" s="433"/>
      <c r="P46" s="433"/>
      <c r="Q46" s="433"/>
      <c r="R46" s="433"/>
      <c r="S46" s="433"/>
      <c r="T46" s="433"/>
      <c r="U46" s="433"/>
      <c r="V46" s="433"/>
      <c r="W46" s="433"/>
      <c r="X46" s="433"/>
      <c r="Y46" s="433"/>
      <c r="Z46" s="433"/>
      <c r="AA46" s="433"/>
      <c r="AB46" s="433"/>
      <c r="AC46" s="433"/>
      <c r="AD46" s="433"/>
      <c r="AE46" s="433"/>
      <c r="AF46" s="433"/>
      <c r="AG46" s="433"/>
      <c r="AH46" s="433"/>
      <c r="AI46" s="433"/>
      <c r="AJ46" s="433"/>
      <c r="AK46" s="434"/>
      <c r="AL46" s="430"/>
    </row>
    <row r="47" spans="1:41" s="66" customFormat="1" ht="18" customHeight="1" x14ac:dyDescent="0.4">
      <c r="A47" s="431"/>
      <c r="B47" s="69"/>
      <c r="C47" s="435"/>
      <c r="D47" s="1195" t="s">
        <v>236</v>
      </c>
      <c r="E47" s="1195"/>
      <c r="F47" s="1195"/>
      <c r="G47" s="1195"/>
      <c r="H47" s="443" t="s">
        <v>98</v>
      </c>
      <c r="I47" s="1198" t="s">
        <v>685</v>
      </c>
      <c r="J47" s="1198"/>
      <c r="K47" s="1198"/>
      <c r="L47" s="1198"/>
      <c r="M47" s="1198"/>
      <c r="N47" s="1198"/>
      <c r="O47" s="1198"/>
      <c r="P47" s="1199" t="s">
        <v>688</v>
      </c>
      <c r="Q47" s="1199"/>
      <c r="R47" s="1199"/>
      <c r="S47" s="1199"/>
      <c r="T47" s="1201"/>
      <c r="U47" s="1201"/>
      <c r="V47" s="1201"/>
      <c r="W47" s="1201"/>
      <c r="X47" s="1201"/>
      <c r="Y47" s="1201"/>
      <c r="Z47" s="1201"/>
      <c r="AA47" s="1201"/>
      <c r="AB47" s="1201"/>
      <c r="AC47" s="1201"/>
      <c r="AD47" s="1201"/>
      <c r="AE47" s="1201"/>
      <c r="AF47" s="1201"/>
      <c r="AG47" s="1201"/>
      <c r="AH47" s="1201"/>
      <c r="AI47" s="1201"/>
      <c r="AJ47" s="1201"/>
      <c r="AK47" s="1202"/>
      <c r="AL47" s="430"/>
      <c r="AN47" s="34" t="s">
        <v>248</v>
      </c>
      <c r="AO47" s="34" t="str">
        <f>IF(AND($H$48="□",$H$49="□"),"■","")</f>
        <v>■</v>
      </c>
    </row>
    <row r="48" spans="1:41" s="66" customFormat="1" ht="18" customHeight="1" x14ac:dyDescent="0.4">
      <c r="A48" s="431"/>
      <c r="B48" s="69"/>
      <c r="C48" s="435"/>
      <c r="D48" s="1196"/>
      <c r="E48" s="1196"/>
      <c r="F48" s="1196"/>
      <c r="G48" s="1196"/>
      <c r="H48" s="443" t="s">
        <v>98</v>
      </c>
      <c r="I48" s="1198" t="s">
        <v>686</v>
      </c>
      <c r="J48" s="1198"/>
      <c r="K48" s="1198"/>
      <c r="L48" s="1198"/>
      <c r="M48" s="1198"/>
      <c r="N48" s="1198"/>
      <c r="O48" s="1198"/>
      <c r="P48" s="1199"/>
      <c r="Q48" s="1199"/>
      <c r="R48" s="1199"/>
      <c r="S48" s="1199"/>
      <c r="T48" s="1201"/>
      <c r="U48" s="1201"/>
      <c r="V48" s="1201"/>
      <c r="W48" s="1201"/>
      <c r="X48" s="1201"/>
      <c r="Y48" s="1201"/>
      <c r="Z48" s="1201"/>
      <c r="AA48" s="1201"/>
      <c r="AB48" s="1201"/>
      <c r="AC48" s="1201"/>
      <c r="AD48" s="1201"/>
      <c r="AE48" s="1201"/>
      <c r="AF48" s="1201"/>
      <c r="AG48" s="1201"/>
      <c r="AH48" s="1201"/>
      <c r="AI48" s="1201"/>
      <c r="AJ48" s="1201"/>
      <c r="AK48" s="1202"/>
      <c r="AL48" s="430"/>
      <c r="AN48" s="34" t="s">
        <v>98</v>
      </c>
      <c r="AO48" s="34" t="str">
        <f>IF(AND($H$47="□",$H$49="□"),"■","")</f>
        <v>■</v>
      </c>
    </row>
    <row r="49" spans="1:41" s="66" customFormat="1" ht="18" customHeight="1" thickBot="1" x14ac:dyDescent="0.45">
      <c r="A49" s="431"/>
      <c r="B49" s="112"/>
      <c r="C49" s="437"/>
      <c r="D49" s="1197"/>
      <c r="E49" s="1197"/>
      <c r="F49" s="1197"/>
      <c r="G49" s="1197"/>
      <c r="H49" s="440" t="s">
        <v>98</v>
      </c>
      <c r="I49" s="1205" t="s">
        <v>687</v>
      </c>
      <c r="J49" s="1205"/>
      <c r="K49" s="1205"/>
      <c r="L49" s="1205"/>
      <c r="M49" s="1205"/>
      <c r="N49" s="1205"/>
      <c r="O49" s="1205"/>
      <c r="P49" s="1200"/>
      <c r="Q49" s="1200"/>
      <c r="R49" s="1200"/>
      <c r="S49" s="1200"/>
      <c r="T49" s="1203"/>
      <c r="U49" s="1203"/>
      <c r="V49" s="1203"/>
      <c r="W49" s="1203"/>
      <c r="X49" s="1203"/>
      <c r="Y49" s="1203"/>
      <c r="Z49" s="1203"/>
      <c r="AA49" s="1203"/>
      <c r="AB49" s="1203"/>
      <c r="AC49" s="1203"/>
      <c r="AD49" s="1203"/>
      <c r="AE49" s="1203"/>
      <c r="AF49" s="1203"/>
      <c r="AG49" s="1203"/>
      <c r="AH49" s="1203"/>
      <c r="AI49" s="1203"/>
      <c r="AJ49" s="1203"/>
      <c r="AK49" s="1204"/>
      <c r="AL49" s="430"/>
      <c r="AN49" s="34" t="s">
        <v>98</v>
      </c>
      <c r="AO49" s="34" t="str">
        <f>IF(AND($H$47="□",$H$48="□"),"■","")</f>
        <v>■</v>
      </c>
    </row>
    <row r="50" spans="1:41" s="66" customFormat="1" ht="15.75" x14ac:dyDescent="0.4">
      <c r="B50" s="436" t="s">
        <v>296</v>
      </c>
      <c r="C50" s="448" t="s">
        <v>556</v>
      </c>
      <c r="D50" s="449"/>
      <c r="E50" s="449"/>
      <c r="F50" s="449"/>
      <c r="G50" s="449"/>
      <c r="H50" s="449"/>
      <c r="I50" s="449"/>
      <c r="J50" s="449"/>
      <c r="K50" s="449"/>
      <c r="L50" s="449"/>
      <c r="M50" s="449"/>
      <c r="N50" s="449"/>
      <c r="O50" s="449"/>
      <c r="P50" s="449"/>
      <c r="Q50" s="449"/>
      <c r="R50" s="449"/>
      <c r="S50" s="449"/>
      <c r="T50" s="449"/>
      <c r="U50" s="449"/>
      <c r="V50" s="449"/>
      <c r="W50" s="449"/>
      <c r="X50" s="449"/>
      <c r="Y50" s="449"/>
      <c r="Z50" s="449"/>
      <c r="AA50" s="449"/>
      <c r="AB50" s="449"/>
      <c r="AC50" s="449"/>
      <c r="AD50" s="449"/>
      <c r="AE50" s="449"/>
      <c r="AF50" s="449"/>
      <c r="AG50" s="449"/>
      <c r="AH50" s="449"/>
      <c r="AI50" s="449"/>
      <c r="AJ50" s="449"/>
      <c r="AK50" s="449"/>
    </row>
    <row r="51" spans="1:41" s="66" customFormat="1" ht="18.75" x14ac:dyDescent="0.4">
      <c r="B51" s="84" t="s">
        <v>298</v>
      </c>
      <c r="C51" s="1089" t="s">
        <v>648</v>
      </c>
      <c r="D51" s="1090"/>
      <c r="E51" s="1090"/>
      <c r="F51" s="1090"/>
      <c r="G51" s="1090"/>
      <c r="H51" s="1090"/>
      <c r="I51" s="1090"/>
      <c r="J51" s="1090"/>
      <c r="K51" s="1090"/>
      <c r="L51" s="1090"/>
      <c r="M51" s="1090"/>
      <c r="N51" s="1090"/>
      <c r="O51" s="1090"/>
      <c r="P51" s="1090"/>
      <c r="Q51" s="1090"/>
      <c r="R51" s="1090"/>
      <c r="S51" s="1090"/>
      <c r="T51" s="1090"/>
      <c r="U51" s="1090"/>
      <c r="V51" s="1090"/>
      <c r="W51" s="1090"/>
      <c r="X51" s="1090"/>
      <c r="Y51" s="1090"/>
      <c r="Z51" s="1090"/>
      <c r="AA51" s="1090"/>
      <c r="AB51" s="1090"/>
      <c r="AC51" s="1090"/>
      <c r="AD51" s="1090"/>
      <c r="AE51" s="1090"/>
      <c r="AF51" s="1090"/>
      <c r="AG51" s="1090"/>
      <c r="AH51" s="1090"/>
      <c r="AI51" s="1090"/>
      <c r="AJ51" s="1090"/>
      <c r="AK51" s="1090"/>
    </row>
    <row r="52" spans="1:41" s="66" customFormat="1" ht="18.75" x14ac:dyDescent="0.4">
      <c r="B52" s="84" t="s">
        <v>300</v>
      </c>
      <c r="C52" s="1089" t="s">
        <v>508</v>
      </c>
      <c r="D52" s="1090"/>
      <c r="E52" s="1090"/>
      <c r="F52" s="1090"/>
      <c r="G52" s="1090"/>
      <c r="H52" s="1090"/>
      <c r="I52" s="1090"/>
      <c r="J52" s="1090"/>
      <c r="K52" s="1090"/>
      <c r="L52" s="1090"/>
      <c r="M52" s="1090"/>
      <c r="N52" s="1090"/>
      <c r="O52" s="1090"/>
      <c r="P52" s="1090"/>
      <c r="Q52" s="1090"/>
      <c r="R52" s="1090"/>
      <c r="S52" s="1090"/>
      <c r="T52" s="1090"/>
      <c r="U52" s="1090"/>
      <c r="V52" s="1090"/>
      <c r="W52" s="1090"/>
      <c r="X52" s="1090"/>
      <c r="Y52" s="1090"/>
      <c r="Z52" s="1090"/>
      <c r="AA52" s="1090"/>
      <c r="AB52" s="1090"/>
      <c r="AC52" s="1090"/>
      <c r="AD52" s="1090"/>
      <c r="AE52" s="1090"/>
      <c r="AF52" s="1090"/>
      <c r="AG52" s="1090"/>
      <c r="AH52" s="1090"/>
      <c r="AI52" s="1090"/>
      <c r="AJ52" s="1090"/>
      <c r="AK52" s="1090"/>
    </row>
    <row r="53" spans="1:41" ht="21.75" customHeight="1" x14ac:dyDescent="0.4"/>
    <row r="54" spans="1:41" ht="18" customHeight="1" thickBot="1" x14ac:dyDescent="0.45">
      <c r="B54" s="58" t="s">
        <v>303</v>
      </c>
    </row>
    <row r="55" spans="1:41" s="66" customFormat="1" ht="18" customHeight="1" x14ac:dyDescent="0.4">
      <c r="B55" s="98" t="s">
        <v>242</v>
      </c>
      <c r="C55" s="99"/>
      <c r="D55" s="87" t="s">
        <v>317</v>
      </c>
      <c r="E55" s="62"/>
      <c r="F55" s="62"/>
      <c r="G55" s="62"/>
      <c r="H55" s="62"/>
      <c r="I55" s="62"/>
      <c r="J55" s="62"/>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5"/>
    </row>
    <row r="56" spans="1:41" s="66" customFormat="1" ht="18" customHeight="1" x14ac:dyDescent="0.4">
      <c r="B56" s="89"/>
      <c r="C56" s="90"/>
      <c r="D56" s="982" t="s">
        <v>309</v>
      </c>
      <c r="E56" s="983"/>
      <c r="F56" s="983"/>
      <c r="G56" s="984"/>
      <c r="H56" s="91" t="s">
        <v>98</v>
      </c>
      <c r="I56" s="92" t="s">
        <v>310</v>
      </c>
      <c r="J56" s="92"/>
      <c r="K56" s="92"/>
      <c r="L56" s="92"/>
      <c r="M56" s="92"/>
      <c r="N56" s="92"/>
      <c r="O56" s="92"/>
      <c r="P56" s="92"/>
      <c r="Q56" s="92"/>
      <c r="R56" s="92"/>
      <c r="S56" s="92"/>
      <c r="T56" s="92"/>
      <c r="U56" s="92"/>
      <c r="V56" s="92"/>
      <c r="W56" s="92"/>
      <c r="X56" s="92"/>
      <c r="Y56" s="92"/>
      <c r="Z56" s="92"/>
      <c r="AA56" s="92"/>
      <c r="AB56" s="1052" t="s">
        <v>533</v>
      </c>
      <c r="AC56" s="1053"/>
      <c r="AD56" s="1053"/>
      <c r="AE56" s="1053"/>
      <c r="AF56" s="1053"/>
      <c r="AG56" s="1053"/>
      <c r="AH56" s="1053"/>
      <c r="AI56" s="1053"/>
      <c r="AJ56" s="1053"/>
      <c r="AK56" s="1054"/>
      <c r="AN56" s="34" t="s">
        <v>248</v>
      </c>
      <c r="AO56" s="34" t="str">
        <f>IF($H$57="□","■","")</f>
        <v>■</v>
      </c>
    </row>
    <row r="57" spans="1:41" s="66" customFormat="1" ht="18" customHeight="1" thickBot="1" x14ac:dyDescent="0.45">
      <c r="B57" s="100"/>
      <c r="C57" s="101"/>
      <c r="D57" s="1049"/>
      <c r="E57" s="1050"/>
      <c r="F57" s="1050"/>
      <c r="G57" s="1051"/>
      <c r="H57" s="102" t="s">
        <v>98</v>
      </c>
      <c r="I57" s="103" t="s">
        <v>311</v>
      </c>
      <c r="J57" s="103"/>
      <c r="K57" s="103"/>
      <c r="L57" s="103"/>
      <c r="M57" s="103"/>
      <c r="N57" s="103"/>
      <c r="O57" s="103"/>
      <c r="P57" s="103"/>
      <c r="Q57" s="103"/>
      <c r="R57" s="103"/>
      <c r="S57" s="103"/>
      <c r="T57" s="103"/>
      <c r="U57" s="103"/>
      <c r="V57" s="103"/>
      <c r="W57" s="103"/>
      <c r="X57" s="103"/>
      <c r="Y57" s="103"/>
      <c r="Z57" s="103"/>
      <c r="AA57" s="103"/>
      <c r="AB57" s="1055"/>
      <c r="AC57" s="1056"/>
      <c r="AD57" s="1056"/>
      <c r="AE57" s="1056"/>
      <c r="AF57" s="1056"/>
      <c r="AG57" s="1056"/>
      <c r="AH57" s="1056"/>
      <c r="AI57" s="1056"/>
      <c r="AJ57" s="1056"/>
      <c r="AK57" s="1057"/>
      <c r="AN57" s="34" t="s">
        <v>248</v>
      </c>
      <c r="AO57" s="34" t="str">
        <f>IF($H$56="□","■","")</f>
        <v>■</v>
      </c>
    </row>
    <row r="58" spans="1:41" s="66" customFormat="1" ht="18" customHeight="1" x14ac:dyDescent="0.4">
      <c r="B58" s="104"/>
      <c r="C58" s="104"/>
      <c r="D58" s="105"/>
      <c r="E58" s="105"/>
      <c r="F58" s="105"/>
      <c r="G58" s="105"/>
      <c r="H58" s="106"/>
      <c r="I58" s="104"/>
      <c r="J58" s="104"/>
      <c r="K58" s="104"/>
      <c r="L58" s="104"/>
      <c r="M58" s="104"/>
      <c r="N58" s="104"/>
      <c r="O58" s="104"/>
      <c r="P58" s="104"/>
      <c r="Q58" s="104"/>
      <c r="R58" s="104"/>
      <c r="S58" s="104"/>
      <c r="T58" s="104"/>
      <c r="U58" s="104"/>
      <c r="V58" s="104"/>
      <c r="W58" s="104"/>
      <c r="X58" s="104"/>
      <c r="Y58" s="104"/>
      <c r="Z58" s="104"/>
      <c r="AA58" s="104"/>
      <c r="AB58" s="107"/>
      <c r="AC58" s="107"/>
      <c r="AD58" s="107"/>
      <c r="AE58" s="107"/>
      <c r="AF58" s="107"/>
      <c r="AG58" s="107"/>
      <c r="AH58" s="107"/>
      <c r="AI58" s="107"/>
      <c r="AJ58" s="107"/>
      <c r="AK58" s="107"/>
    </row>
    <row r="59" spans="1:41" ht="18" customHeight="1" x14ac:dyDescent="0.4">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85" t="s">
        <v>539</v>
      </c>
      <c r="AK59" s="108"/>
    </row>
    <row r="61" spans="1:41" s="66" customFormat="1" ht="18" customHeight="1" thickBot="1" x14ac:dyDescent="0.45">
      <c r="B61" s="57"/>
    </row>
    <row r="62" spans="1:41" s="66" customFormat="1" ht="18" customHeight="1" x14ac:dyDescent="0.4">
      <c r="B62" s="916" t="s">
        <v>627</v>
      </c>
      <c r="C62" s="917"/>
      <c r="D62" s="917"/>
      <c r="E62" s="917"/>
      <c r="F62" s="918"/>
      <c r="G62" s="922"/>
      <c r="H62" s="922"/>
      <c r="I62" s="922"/>
      <c r="J62" s="922"/>
      <c r="K62" s="922"/>
      <c r="L62" s="922"/>
      <c r="M62" s="922"/>
      <c r="N62" s="922"/>
      <c r="O62" s="922"/>
      <c r="P62" s="922"/>
      <c r="Q62" s="922"/>
      <c r="R62" s="922"/>
      <c r="S62" s="922"/>
      <c r="T62" s="922"/>
      <c r="U62" s="922"/>
      <c r="V62" s="922"/>
      <c r="W62" s="922"/>
      <c r="X62" s="922"/>
      <c r="Y62" s="922"/>
      <c r="Z62" s="922"/>
      <c r="AA62" s="922"/>
      <c r="AB62" s="922"/>
      <c r="AC62" s="922"/>
      <c r="AD62" s="922"/>
      <c r="AE62" s="922"/>
      <c r="AF62" s="922"/>
      <c r="AG62" s="922"/>
      <c r="AH62" s="922"/>
      <c r="AI62" s="922"/>
      <c r="AJ62" s="922"/>
      <c r="AK62" s="923"/>
    </row>
    <row r="63" spans="1:41" s="66" customFormat="1" ht="18" customHeight="1" thickBot="1" x14ac:dyDescent="0.45">
      <c r="B63" s="919"/>
      <c r="C63" s="920"/>
      <c r="D63" s="920"/>
      <c r="E63" s="920"/>
      <c r="F63" s="921"/>
      <c r="G63" s="924"/>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5"/>
    </row>
    <row r="64" spans="1:41" s="66" customFormat="1" ht="18" customHeight="1" x14ac:dyDescent="0.4">
      <c r="B64" s="57" t="s">
        <v>626</v>
      </c>
      <c r="C64" s="128" t="s">
        <v>625</v>
      </c>
      <c r="AH64" s="34"/>
      <c r="AJ64" s="85"/>
    </row>
    <row r="65" spans="2:41" s="66" customFormat="1" ht="18" customHeight="1" x14ac:dyDescent="0.4">
      <c r="B65" s="129" t="s">
        <v>349</v>
      </c>
      <c r="C65" s="128"/>
      <c r="AH65" s="34"/>
      <c r="AJ65" s="85"/>
    </row>
    <row r="66" spans="2:41" s="66" customFormat="1" ht="27" customHeight="1" x14ac:dyDescent="0.4">
      <c r="B66" s="942" t="s">
        <v>350</v>
      </c>
      <c r="C66" s="943"/>
      <c r="D66" s="943"/>
      <c r="E66" s="943"/>
      <c r="F66" s="944"/>
      <c r="G66" s="941" t="s">
        <v>351</v>
      </c>
      <c r="H66" s="927"/>
      <c r="I66" s="928"/>
      <c r="J66" s="929" t="s">
        <v>352</v>
      </c>
      <c r="K66" s="930"/>
      <c r="L66" s="930"/>
      <c r="M66" s="930"/>
      <c r="N66" s="930"/>
      <c r="O66" s="931">
        <v>15</v>
      </c>
      <c r="P66" s="931"/>
      <c r="Q66" s="877" t="s">
        <v>353</v>
      </c>
      <c r="R66" s="877"/>
      <c r="S66" s="877"/>
      <c r="T66" s="877"/>
      <c r="U66" s="877"/>
      <c r="V66" s="877"/>
      <c r="W66" s="932" t="s">
        <v>525</v>
      </c>
      <c r="X66" s="933"/>
      <c r="Y66" s="933"/>
      <c r="Z66" s="933"/>
      <c r="AA66" s="933"/>
      <c r="AB66" s="933"/>
      <c r="AC66" s="933"/>
      <c r="AD66" s="933"/>
      <c r="AE66" s="933"/>
      <c r="AF66" s="933"/>
      <c r="AG66" s="933"/>
      <c r="AH66" s="933"/>
      <c r="AI66" s="933"/>
      <c r="AJ66" s="933"/>
      <c r="AK66" s="934"/>
    </row>
    <row r="67" spans="2:41" s="66" customFormat="1" ht="27" customHeight="1" x14ac:dyDescent="0.4">
      <c r="B67" s="945"/>
      <c r="C67" s="946"/>
      <c r="D67" s="946"/>
      <c r="E67" s="946"/>
      <c r="F67" s="947"/>
      <c r="G67" s="941" t="s">
        <v>541</v>
      </c>
      <c r="H67" s="927"/>
      <c r="I67" s="928"/>
      <c r="J67" s="929" t="s">
        <v>352</v>
      </c>
      <c r="K67" s="930"/>
      <c r="L67" s="930"/>
      <c r="M67" s="930"/>
      <c r="N67" s="930"/>
      <c r="O67" s="931">
        <v>10</v>
      </c>
      <c r="P67" s="931"/>
      <c r="Q67" s="877" t="s">
        <v>353</v>
      </c>
      <c r="R67" s="877"/>
      <c r="S67" s="877"/>
      <c r="T67" s="877"/>
      <c r="U67" s="877"/>
      <c r="V67" s="877"/>
      <c r="W67" s="935"/>
      <c r="X67" s="936"/>
      <c r="Y67" s="936"/>
      <c r="Z67" s="936"/>
      <c r="AA67" s="936"/>
      <c r="AB67" s="936"/>
      <c r="AC67" s="936"/>
      <c r="AD67" s="936"/>
      <c r="AE67" s="936"/>
      <c r="AF67" s="936"/>
      <c r="AG67" s="936"/>
      <c r="AH67" s="936"/>
      <c r="AI67" s="936"/>
      <c r="AJ67" s="936"/>
      <c r="AK67" s="937"/>
    </row>
    <row r="68" spans="2:41" s="66" customFormat="1" ht="27" customHeight="1" x14ac:dyDescent="0.4">
      <c r="B68" s="945"/>
      <c r="C68" s="946"/>
      <c r="D68" s="946"/>
      <c r="E68" s="946"/>
      <c r="F68" s="947"/>
      <c r="G68" s="941" t="s">
        <v>542</v>
      </c>
      <c r="H68" s="927"/>
      <c r="I68" s="928"/>
      <c r="J68" s="929" t="s">
        <v>352</v>
      </c>
      <c r="K68" s="930"/>
      <c r="L68" s="930"/>
      <c r="M68" s="930"/>
      <c r="N68" s="930"/>
      <c r="O68" s="931">
        <v>5</v>
      </c>
      <c r="P68" s="931"/>
      <c r="Q68" s="877" t="s">
        <v>353</v>
      </c>
      <c r="R68" s="877"/>
      <c r="S68" s="877"/>
      <c r="T68" s="877"/>
      <c r="U68" s="877"/>
      <c r="V68" s="877"/>
      <c r="W68" s="935"/>
      <c r="X68" s="936"/>
      <c r="Y68" s="936"/>
      <c r="Z68" s="936"/>
      <c r="AA68" s="936"/>
      <c r="AB68" s="936"/>
      <c r="AC68" s="936"/>
      <c r="AD68" s="936"/>
      <c r="AE68" s="936"/>
      <c r="AF68" s="936"/>
      <c r="AG68" s="936"/>
      <c r="AH68" s="936"/>
      <c r="AI68" s="936"/>
      <c r="AJ68" s="936"/>
      <c r="AK68" s="937"/>
    </row>
    <row r="69" spans="2:41" s="66" customFormat="1" ht="27" customHeight="1" x14ac:dyDescent="0.4">
      <c r="B69" s="948"/>
      <c r="C69" s="949"/>
      <c r="D69" s="949"/>
      <c r="E69" s="949"/>
      <c r="F69" s="950"/>
      <c r="G69" s="941" t="s">
        <v>253</v>
      </c>
      <c r="H69" s="927"/>
      <c r="I69" s="928"/>
      <c r="J69" s="929" t="s">
        <v>352</v>
      </c>
      <c r="K69" s="930"/>
      <c r="L69" s="930"/>
      <c r="M69" s="930"/>
      <c r="N69" s="930"/>
      <c r="O69" s="931">
        <v>10</v>
      </c>
      <c r="P69" s="931"/>
      <c r="Q69" s="877" t="s">
        <v>353</v>
      </c>
      <c r="R69" s="877"/>
      <c r="S69" s="877"/>
      <c r="T69" s="877"/>
      <c r="U69" s="877"/>
      <c r="V69" s="877"/>
      <c r="W69" s="938"/>
      <c r="X69" s="939"/>
      <c r="Y69" s="939"/>
      <c r="Z69" s="939"/>
      <c r="AA69" s="939"/>
      <c r="AB69" s="939"/>
      <c r="AC69" s="939"/>
      <c r="AD69" s="939"/>
      <c r="AE69" s="939"/>
      <c r="AF69" s="939"/>
      <c r="AG69" s="939"/>
      <c r="AH69" s="939"/>
      <c r="AI69" s="939"/>
      <c r="AJ69" s="939"/>
      <c r="AK69" s="940"/>
    </row>
    <row r="70" spans="2:41" ht="24" customHeight="1" x14ac:dyDescent="0.4">
      <c r="B70" s="896" t="s">
        <v>357</v>
      </c>
      <c r="C70" s="897"/>
      <c r="D70" s="897"/>
      <c r="E70" s="897"/>
      <c r="F70" s="898"/>
      <c r="G70" s="861" t="s">
        <v>358</v>
      </c>
      <c r="H70" s="890"/>
      <c r="I70" s="890"/>
      <c r="J70" s="890"/>
      <c r="K70" s="862"/>
      <c r="L70" s="908" t="s">
        <v>359</v>
      </c>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10"/>
      <c r="AN70" s="34" t="s">
        <v>360</v>
      </c>
      <c r="AO70" s="34" t="s">
        <v>359</v>
      </c>
    </row>
    <row r="71" spans="2:41" ht="24" customHeight="1" x14ac:dyDescent="0.4">
      <c r="B71" s="905"/>
      <c r="C71" s="906"/>
      <c r="D71" s="906"/>
      <c r="E71" s="906"/>
      <c r="F71" s="907"/>
      <c r="G71" s="911" t="s">
        <v>361</v>
      </c>
      <c r="H71" s="911"/>
      <c r="I71" s="911"/>
      <c r="J71" s="911" t="s">
        <v>362</v>
      </c>
      <c r="K71" s="911"/>
      <c r="L71" s="902" t="s">
        <v>363</v>
      </c>
      <c r="M71" s="902"/>
      <c r="N71" s="902"/>
      <c r="O71" s="902"/>
      <c r="P71" s="902"/>
      <c r="Q71" s="902"/>
      <c r="R71" s="902"/>
      <c r="S71" s="902"/>
      <c r="T71" s="902"/>
      <c r="U71" s="902"/>
      <c r="V71" s="902"/>
      <c r="W71" s="902"/>
      <c r="X71" s="902"/>
      <c r="Y71" s="902"/>
      <c r="Z71" s="902"/>
      <c r="AA71" s="902"/>
      <c r="AB71" s="902"/>
      <c r="AC71" s="902"/>
      <c r="AD71" s="902"/>
      <c r="AE71" s="902"/>
      <c r="AF71" s="902"/>
      <c r="AG71" s="902"/>
      <c r="AH71" s="902"/>
      <c r="AI71" s="902"/>
      <c r="AJ71" s="902"/>
      <c r="AK71" s="902"/>
    </row>
    <row r="72" spans="2:41" ht="24" customHeight="1" x14ac:dyDescent="0.4">
      <c r="B72" s="905"/>
      <c r="C72" s="906"/>
      <c r="D72" s="906"/>
      <c r="E72" s="906"/>
      <c r="F72" s="907"/>
      <c r="G72" s="911"/>
      <c r="H72" s="911"/>
      <c r="I72" s="911"/>
      <c r="J72" s="911" t="s">
        <v>364</v>
      </c>
      <c r="K72" s="911"/>
      <c r="L72" s="902" t="s">
        <v>557</v>
      </c>
      <c r="M72" s="902"/>
      <c r="N72" s="902"/>
      <c r="O72" s="902"/>
      <c r="P72" s="902"/>
      <c r="Q72" s="902"/>
      <c r="R72" s="902"/>
      <c r="S72" s="902"/>
      <c r="T72" s="902"/>
      <c r="U72" s="902"/>
      <c r="V72" s="902"/>
      <c r="W72" s="902"/>
      <c r="X72" s="902"/>
      <c r="Y72" s="902"/>
      <c r="Z72" s="902"/>
      <c r="AA72" s="902"/>
      <c r="AB72" s="902"/>
      <c r="AC72" s="902"/>
      <c r="AD72" s="902"/>
      <c r="AE72" s="902"/>
      <c r="AF72" s="902"/>
      <c r="AG72" s="902"/>
      <c r="AH72" s="902"/>
      <c r="AI72" s="902"/>
      <c r="AJ72" s="902"/>
      <c r="AK72" s="902"/>
    </row>
    <row r="73" spans="2:41" ht="27.95" customHeight="1" x14ac:dyDescent="0.4">
      <c r="B73" s="905"/>
      <c r="C73" s="906"/>
      <c r="D73" s="906"/>
      <c r="E73" s="906"/>
      <c r="F73" s="907"/>
      <c r="G73" s="911"/>
      <c r="H73" s="911"/>
      <c r="I73" s="911"/>
      <c r="J73" s="911" t="s">
        <v>366</v>
      </c>
      <c r="K73" s="911"/>
      <c r="L73" s="912" t="s">
        <v>367</v>
      </c>
      <c r="M73" s="913"/>
      <c r="N73" s="913"/>
      <c r="O73" s="913"/>
      <c r="P73" s="913"/>
      <c r="Q73" s="893" t="s">
        <v>368</v>
      </c>
      <c r="R73" s="894"/>
      <c r="S73" s="894"/>
      <c r="T73" s="894"/>
      <c r="U73" s="894"/>
      <c r="V73" s="894"/>
      <c r="W73" s="894"/>
      <c r="X73" s="894"/>
      <c r="Y73" s="894"/>
      <c r="Z73" s="894"/>
      <c r="AA73" s="894"/>
      <c r="AB73" s="894"/>
      <c r="AC73" s="894"/>
      <c r="AD73" s="894"/>
      <c r="AE73" s="894"/>
      <c r="AF73" s="894"/>
      <c r="AG73" s="894"/>
      <c r="AH73" s="894"/>
      <c r="AI73" s="894"/>
      <c r="AJ73" s="894"/>
      <c r="AK73" s="895"/>
    </row>
    <row r="74" spans="2:41" ht="21.95" customHeight="1" x14ac:dyDescent="0.4">
      <c r="B74" s="896" t="s">
        <v>369</v>
      </c>
      <c r="C74" s="897"/>
      <c r="D74" s="897"/>
      <c r="E74" s="897"/>
      <c r="F74" s="898"/>
      <c r="G74" s="861" t="s">
        <v>370</v>
      </c>
      <c r="H74" s="890"/>
      <c r="I74" s="890"/>
      <c r="J74" s="890"/>
      <c r="K74" s="862"/>
      <c r="L74" s="902" t="s">
        <v>371</v>
      </c>
      <c r="M74" s="902"/>
      <c r="N74" s="902"/>
      <c r="O74" s="902"/>
      <c r="P74" s="902"/>
      <c r="Q74" s="902"/>
      <c r="R74" s="902"/>
      <c r="S74" s="902"/>
      <c r="T74" s="902"/>
      <c r="U74" s="902"/>
      <c r="V74" s="902"/>
      <c r="W74" s="902"/>
      <c r="X74" s="902"/>
      <c r="Y74" s="902"/>
      <c r="Z74" s="902"/>
      <c r="AA74" s="902"/>
      <c r="AB74" s="902"/>
      <c r="AC74" s="902"/>
      <c r="AD74" s="902"/>
      <c r="AE74" s="902"/>
      <c r="AF74" s="902"/>
      <c r="AG74" s="902"/>
      <c r="AH74" s="902"/>
      <c r="AI74" s="902"/>
      <c r="AJ74" s="902"/>
      <c r="AK74" s="902"/>
    </row>
    <row r="75" spans="2:41" ht="30" customHeight="1" x14ac:dyDescent="0.4">
      <c r="B75" s="899"/>
      <c r="C75" s="900"/>
      <c r="D75" s="900"/>
      <c r="E75" s="900"/>
      <c r="F75" s="901"/>
      <c r="G75" s="861" t="s">
        <v>372</v>
      </c>
      <c r="H75" s="890"/>
      <c r="I75" s="890"/>
      <c r="J75" s="890"/>
      <c r="K75" s="862"/>
      <c r="L75" s="903" t="s">
        <v>534</v>
      </c>
      <c r="M75" s="904"/>
      <c r="N75" s="904"/>
      <c r="O75" s="904"/>
      <c r="P75" s="904"/>
      <c r="Q75" s="904"/>
      <c r="R75" s="904"/>
      <c r="S75" s="904"/>
      <c r="T75" s="904"/>
      <c r="U75" s="904"/>
      <c r="V75" s="904"/>
      <c r="W75" s="904"/>
      <c r="X75" s="904"/>
      <c r="Y75" s="904"/>
      <c r="Z75" s="904"/>
      <c r="AA75" s="904"/>
      <c r="AB75" s="904"/>
      <c r="AC75" s="904"/>
      <c r="AD75" s="904"/>
      <c r="AE75" s="904"/>
      <c r="AF75" s="904"/>
      <c r="AG75" s="904"/>
      <c r="AH75" s="904"/>
      <c r="AI75" s="904"/>
      <c r="AJ75" s="904"/>
      <c r="AK75" s="904"/>
    </row>
    <row r="77" spans="2:41" ht="15" customHeight="1" x14ac:dyDescent="0.4">
      <c r="B77" s="130" t="s">
        <v>374</v>
      </c>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c r="AE77" s="131"/>
      <c r="AF77" s="131"/>
      <c r="AG77" s="131"/>
      <c r="AH77" s="131"/>
      <c r="AI77" s="131"/>
      <c r="AJ77" s="131"/>
      <c r="AK77" s="131"/>
    </row>
    <row r="78" spans="2:41" ht="9.9499999999999993" customHeight="1" x14ac:dyDescent="0.4"/>
    <row r="79" spans="2:41" ht="24.95" customHeight="1" x14ac:dyDescent="0.4">
      <c r="B79" s="879" t="s">
        <v>375</v>
      </c>
      <c r="C79" s="880"/>
      <c r="D79" s="880"/>
      <c r="E79" s="881"/>
      <c r="F79" s="885" t="s">
        <v>376</v>
      </c>
      <c r="G79" s="872"/>
      <c r="H79" s="861" t="s">
        <v>377</v>
      </c>
      <c r="I79" s="890"/>
      <c r="J79" s="862"/>
      <c r="K79" s="891"/>
      <c r="L79" s="891"/>
      <c r="M79" s="891"/>
      <c r="N79" s="891"/>
      <c r="O79" s="891"/>
      <c r="P79" s="891"/>
      <c r="Q79" s="891"/>
      <c r="R79" s="891"/>
      <c r="S79" s="891"/>
      <c r="T79" s="891"/>
      <c r="U79" s="891"/>
      <c r="V79" s="891"/>
      <c r="W79" s="891"/>
      <c r="X79" s="891"/>
      <c r="Y79" s="891"/>
      <c r="Z79" s="891"/>
      <c r="AA79" s="891"/>
      <c r="AB79" s="891"/>
      <c r="AC79" s="891"/>
      <c r="AD79" s="891"/>
      <c r="AE79" s="891"/>
      <c r="AF79" s="891"/>
      <c r="AG79" s="891"/>
      <c r="AH79" s="891"/>
      <c r="AI79" s="891"/>
      <c r="AJ79" s="891"/>
      <c r="AK79" s="892"/>
      <c r="AL79" s="108"/>
    </row>
    <row r="80" spans="2:41" ht="24.95" customHeight="1" x14ac:dyDescent="0.4">
      <c r="B80" s="882"/>
      <c r="C80" s="883"/>
      <c r="D80" s="883"/>
      <c r="E80" s="884"/>
      <c r="F80" s="886"/>
      <c r="G80" s="887"/>
      <c r="H80" s="861" t="s">
        <v>378</v>
      </c>
      <c r="I80" s="890"/>
      <c r="J80" s="862"/>
      <c r="K80" s="861" t="s">
        <v>379</v>
      </c>
      <c r="L80" s="862"/>
      <c r="M80" s="863"/>
      <c r="N80" s="864"/>
      <c r="O80" s="864"/>
      <c r="P80" s="864"/>
      <c r="Q80" s="864"/>
      <c r="R80" s="864"/>
      <c r="S80" s="865"/>
      <c r="T80" s="861" t="s">
        <v>380</v>
      </c>
      <c r="U80" s="890"/>
      <c r="V80" s="862"/>
      <c r="W80" s="863"/>
      <c r="X80" s="864"/>
      <c r="Y80" s="864"/>
      <c r="Z80" s="864"/>
      <c r="AA80" s="864"/>
      <c r="AB80" s="864"/>
      <c r="AC80" s="864"/>
      <c r="AD80" s="865"/>
      <c r="AE80" s="861" t="s">
        <v>381</v>
      </c>
      <c r="AF80" s="862"/>
      <c r="AG80" s="858"/>
      <c r="AH80" s="859"/>
      <c r="AI80" s="859"/>
      <c r="AJ80" s="859"/>
      <c r="AK80" s="860"/>
      <c r="AL80" s="108"/>
    </row>
    <row r="81" spans="1:43" ht="24.95" customHeight="1" x14ac:dyDescent="0.4">
      <c r="B81" s="882"/>
      <c r="C81" s="883"/>
      <c r="D81" s="883"/>
      <c r="E81" s="884"/>
      <c r="F81" s="888"/>
      <c r="G81" s="889"/>
      <c r="H81" s="861"/>
      <c r="I81" s="890"/>
      <c r="J81" s="862"/>
      <c r="K81" s="861" t="s">
        <v>382</v>
      </c>
      <c r="L81" s="862"/>
      <c r="M81" s="863"/>
      <c r="N81" s="864"/>
      <c r="O81" s="864"/>
      <c r="P81" s="864"/>
      <c r="Q81" s="864"/>
      <c r="R81" s="864"/>
      <c r="S81" s="864"/>
      <c r="T81" s="864"/>
      <c r="U81" s="864"/>
      <c r="V81" s="864"/>
      <c r="W81" s="864"/>
      <c r="X81" s="864"/>
      <c r="Y81" s="864"/>
      <c r="Z81" s="864"/>
      <c r="AA81" s="864"/>
      <c r="AB81" s="864"/>
      <c r="AC81" s="864"/>
      <c r="AD81" s="864"/>
      <c r="AE81" s="864"/>
      <c r="AF81" s="864"/>
      <c r="AG81" s="864"/>
      <c r="AH81" s="864"/>
      <c r="AI81" s="864"/>
      <c r="AJ81" s="864"/>
      <c r="AK81" s="865"/>
      <c r="AL81" s="108"/>
    </row>
    <row r="82" spans="1:43" ht="24.95" customHeight="1" x14ac:dyDescent="0.4">
      <c r="B82" s="882"/>
      <c r="C82" s="883"/>
      <c r="D82" s="883"/>
      <c r="E82" s="884"/>
      <c r="F82" s="866" t="s">
        <v>383</v>
      </c>
      <c r="G82" s="867"/>
      <c r="H82" s="867"/>
      <c r="I82" s="867"/>
      <c r="J82" s="868"/>
      <c r="K82" s="869"/>
      <c r="L82" s="869"/>
      <c r="M82" s="869"/>
      <c r="N82" s="869"/>
      <c r="O82" s="869"/>
      <c r="P82" s="869"/>
      <c r="Q82" s="869"/>
      <c r="R82" s="869"/>
      <c r="S82" s="869"/>
      <c r="T82" s="869"/>
      <c r="U82" s="869"/>
      <c r="V82" s="869"/>
      <c r="W82" s="869"/>
      <c r="X82" s="869"/>
      <c r="Y82" s="869"/>
      <c r="Z82" s="869"/>
      <c r="AA82" s="869"/>
      <c r="AB82" s="869"/>
      <c r="AC82" s="869"/>
      <c r="AD82" s="869"/>
      <c r="AE82" s="869"/>
      <c r="AF82" s="869"/>
      <c r="AG82" s="869"/>
      <c r="AH82" s="869"/>
      <c r="AI82" s="869"/>
      <c r="AJ82" s="869"/>
      <c r="AK82" s="870"/>
      <c r="AL82" s="108"/>
    </row>
    <row r="83" spans="1:43" ht="24.95" customHeight="1" x14ac:dyDescent="0.4">
      <c r="B83" s="882"/>
      <c r="C83" s="883"/>
      <c r="D83" s="883"/>
      <c r="E83" s="884"/>
      <c r="F83" s="871" t="s">
        <v>543</v>
      </c>
      <c r="G83" s="872"/>
      <c r="H83" s="872"/>
      <c r="I83" s="872"/>
      <c r="J83" s="873"/>
      <c r="K83" s="861" t="s">
        <v>385</v>
      </c>
      <c r="L83" s="862"/>
      <c r="M83" s="874" t="s">
        <v>386</v>
      </c>
      <c r="N83" s="875"/>
      <c r="O83" s="875"/>
      <c r="P83" s="875"/>
      <c r="Q83" s="875"/>
      <c r="R83" s="875"/>
      <c r="S83" s="876"/>
      <c r="T83" s="132" t="s">
        <v>248</v>
      </c>
      <c r="U83" s="877" t="s">
        <v>387</v>
      </c>
      <c r="V83" s="877"/>
      <c r="W83" s="877"/>
      <c r="X83" s="877"/>
      <c r="Y83" s="877"/>
      <c r="Z83" s="877"/>
      <c r="AA83" s="877"/>
      <c r="AB83" s="877"/>
      <c r="AC83" s="877"/>
      <c r="AD83" s="877"/>
      <c r="AE83" s="877"/>
      <c r="AF83" s="877"/>
      <c r="AG83" s="877"/>
      <c r="AH83" s="877"/>
      <c r="AI83" s="877"/>
      <c r="AJ83" s="877"/>
      <c r="AK83" s="878"/>
      <c r="AL83" s="108"/>
      <c r="AN83" s="34" t="s">
        <v>558</v>
      </c>
      <c r="AO83" s="34" t="s">
        <v>559</v>
      </c>
      <c r="AP83" s="34" t="s">
        <v>560</v>
      </c>
      <c r="AQ83" s="34" t="s">
        <v>561</v>
      </c>
    </row>
    <row r="84" spans="1:43" ht="24.95" customHeight="1" x14ac:dyDescent="0.4">
      <c r="B84" s="848" t="s">
        <v>388</v>
      </c>
      <c r="C84" s="849"/>
      <c r="D84" s="849"/>
      <c r="E84" s="850"/>
      <c r="F84" s="851" t="s">
        <v>389</v>
      </c>
      <c r="G84" s="852"/>
      <c r="H84" s="852"/>
      <c r="I84" s="852"/>
      <c r="J84" s="853"/>
      <c r="K84" s="854" t="s">
        <v>390</v>
      </c>
      <c r="L84" s="855"/>
      <c r="M84" s="855"/>
      <c r="N84" s="855"/>
      <c r="O84" s="855"/>
      <c r="P84" s="855"/>
      <c r="Q84" s="856"/>
      <c r="R84" s="133"/>
      <c r="S84" s="134"/>
      <c r="T84" s="240"/>
      <c r="U84" s="240"/>
      <c r="V84" s="240"/>
      <c r="W84" s="240"/>
      <c r="X84" s="240"/>
      <c r="Y84" s="240"/>
      <c r="Z84" s="240"/>
      <c r="AA84" s="240"/>
      <c r="AB84" s="240"/>
      <c r="AC84" s="240"/>
      <c r="AD84" s="240"/>
      <c r="AE84" s="240"/>
      <c r="AF84" s="240"/>
      <c r="AG84" s="240"/>
      <c r="AH84" s="240"/>
      <c r="AI84" s="240"/>
      <c r="AJ84" s="240"/>
      <c r="AK84" s="241"/>
      <c r="AL84" s="108"/>
      <c r="AN84" s="34" t="s">
        <v>558</v>
      </c>
      <c r="AO84" s="34" t="s">
        <v>559</v>
      </c>
      <c r="AP84" s="34" t="s">
        <v>560</v>
      </c>
      <c r="AQ84" s="34" t="s">
        <v>561</v>
      </c>
    </row>
    <row r="85" spans="1:43" s="66" customFormat="1" ht="9.9499999999999993" customHeight="1" x14ac:dyDescent="0.4">
      <c r="T85" s="34"/>
      <c r="U85" s="34"/>
      <c r="V85" s="34"/>
      <c r="W85" s="34"/>
      <c r="X85" s="34"/>
      <c r="Y85" s="34"/>
      <c r="Z85" s="34"/>
      <c r="AA85" s="34"/>
      <c r="AB85" s="34"/>
      <c r="AC85" s="34"/>
      <c r="AD85" s="34"/>
      <c r="AE85" s="34"/>
      <c r="AF85" s="34"/>
      <c r="AG85" s="34"/>
      <c r="AH85" s="34"/>
      <c r="AI85" s="34"/>
      <c r="AJ85" s="34"/>
      <c r="AK85" s="34"/>
    </row>
    <row r="86" spans="1:43" s="66" customFormat="1" ht="12" customHeight="1" x14ac:dyDescent="0.4">
      <c r="B86" s="135" t="s">
        <v>155</v>
      </c>
      <c r="C86" s="136"/>
      <c r="D86" s="136"/>
      <c r="E86" s="857" t="s">
        <v>391</v>
      </c>
      <c r="F86" s="857"/>
      <c r="G86" s="857"/>
      <c r="H86" s="857"/>
      <c r="I86" s="857"/>
      <c r="J86" s="857"/>
      <c r="K86" s="857"/>
      <c r="L86" s="857"/>
      <c r="M86" s="857"/>
      <c r="N86" s="857"/>
      <c r="O86" s="857"/>
      <c r="P86" s="857"/>
      <c r="Q86" s="857"/>
      <c r="R86" s="857"/>
      <c r="S86" s="857"/>
      <c r="T86" s="857"/>
      <c r="U86" s="857"/>
      <c r="V86" s="857"/>
      <c r="W86" s="857"/>
      <c r="X86" s="857"/>
      <c r="Y86" s="857"/>
      <c r="Z86" s="857"/>
      <c r="AA86" s="857"/>
      <c r="AB86" s="857"/>
      <c r="AC86" s="857"/>
      <c r="AD86" s="857"/>
      <c r="AE86" s="857"/>
      <c r="AF86" s="857"/>
      <c r="AG86" s="857"/>
      <c r="AH86" s="857"/>
      <c r="AI86" s="857"/>
      <c r="AJ86" s="857"/>
      <c r="AK86" s="857"/>
    </row>
    <row r="87" spans="1:43" ht="12" customHeight="1" x14ac:dyDescent="0.4">
      <c r="E87" s="857" t="s">
        <v>392</v>
      </c>
      <c r="F87" s="857"/>
      <c r="G87" s="857"/>
      <c r="H87" s="857"/>
      <c r="I87" s="857"/>
      <c r="J87" s="857"/>
      <c r="K87" s="857"/>
      <c r="L87" s="857"/>
      <c r="M87" s="857"/>
      <c r="N87" s="857"/>
      <c r="O87" s="857"/>
      <c r="P87" s="857"/>
      <c r="Q87" s="857"/>
      <c r="R87" s="857"/>
      <c r="S87" s="857"/>
      <c r="T87" s="857"/>
      <c r="U87" s="857"/>
      <c r="V87" s="857"/>
      <c r="W87" s="857"/>
      <c r="X87" s="857"/>
      <c r="Y87" s="857"/>
      <c r="Z87" s="857"/>
      <c r="AA87" s="857"/>
      <c r="AB87" s="857"/>
      <c r="AC87" s="857"/>
      <c r="AD87" s="857"/>
      <c r="AE87" s="857"/>
      <c r="AF87" s="857"/>
      <c r="AG87" s="857"/>
      <c r="AH87" s="857"/>
      <c r="AI87" s="857"/>
      <c r="AJ87" s="857"/>
      <c r="AK87" s="857"/>
    </row>
    <row r="89" spans="1:43" ht="18" customHeight="1" x14ac:dyDescent="0.4">
      <c r="AH89" s="108"/>
      <c r="AI89" s="108"/>
      <c r="AJ89" s="108"/>
    </row>
    <row r="90" spans="1:43" ht="18" customHeight="1" x14ac:dyDescent="0.4">
      <c r="B90" s="34" t="s">
        <v>393</v>
      </c>
      <c r="AH90" s="108"/>
      <c r="AI90" s="108"/>
      <c r="AJ90" s="108"/>
    </row>
    <row r="91" spans="1:43" ht="18" customHeight="1" x14ac:dyDescent="0.4">
      <c r="B91" s="845" t="s">
        <v>394</v>
      </c>
      <c r="C91" s="845"/>
      <c r="D91" s="845"/>
      <c r="E91" s="845"/>
      <c r="F91" s="845"/>
      <c r="G91" s="845"/>
      <c r="H91" s="845"/>
      <c r="I91" s="845"/>
      <c r="J91" s="845"/>
      <c r="K91" s="845"/>
      <c r="L91" s="845"/>
      <c r="M91" s="845"/>
      <c r="N91" s="845"/>
      <c r="O91" s="845"/>
      <c r="P91" s="845"/>
      <c r="Q91" s="845"/>
      <c r="R91" s="845"/>
      <c r="S91" s="845"/>
      <c r="T91" s="845"/>
      <c r="U91" s="845"/>
      <c r="V91" s="838" t="s">
        <v>395</v>
      </c>
      <c r="W91" s="837"/>
      <c r="X91" s="837"/>
      <c r="Y91" s="846"/>
      <c r="Z91" s="847" t="s">
        <v>396</v>
      </c>
      <c r="AA91" s="847"/>
      <c r="AB91" s="847"/>
      <c r="AC91" s="847"/>
      <c r="AD91" s="838" t="s">
        <v>397</v>
      </c>
      <c r="AE91" s="837"/>
      <c r="AF91" s="837"/>
      <c r="AG91" s="846"/>
      <c r="AH91" s="108"/>
      <c r="AI91" s="108"/>
      <c r="AJ91" s="108"/>
    </row>
    <row r="92" spans="1:43" ht="18" customHeight="1" x14ac:dyDescent="0.4">
      <c r="B92" s="223" t="s">
        <v>398</v>
      </c>
      <c r="C92" s="224"/>
      <c r="D92" s="224"/>
      <c r="E92" s="224"/>
      <c r="F92" s="224"/>
      <c r="G92" s="224"/>
      <c r="H92" s="224"/>
      <c r="I92" s="224"/>
      <c r="J92" s="224"/>
      <c r="K92" s="224"/>
      <c r="L92" s="224"/>
      <c r="M92" s="224"/>
      <c r="N92" s="224"/>
      <c r="O92" s="224"/>
      <c r="P92" s="224"/>
      <c r="Q92" s="224"/>
      <c r="R92" s="224"/>
      <c r="S92" s="224"/>
      <c r="T92" s="224"/>
      <c r="U92" s="224"/>
      <c r="V92" s="224"/>
      <c r="W92" s="224"/>
      <c r="X92" s="224"/>
      <c r="Y92" s="224"/>
      <c r="Z92" s="224"/>
      <c r="AA92" s="224"/>
      <c r="AB92" s="224"/>
      <c r="AC92" s="224"/>
      <c r="AD92" s="224"/>
      <c r="AE92" s="224"/>
      <c r="AF92" s="224"/>
      <c r="AG92" s="225"/>
      <c r="AH92" s="157"/>
      <c r="AI92" s="157"/>
      <c r="AJ92" s="157"/>
    </row>
    <row r="93" spans="1:43" ht="18" customHeight="1" x14ac:dyDescent="0.4">
      <c r="B93" s="226"/>
      <c r="C93" s="223" t="s">
        <v>399</v>
      </c>
      <c r="D93" s="227"/>
      <c r="E93" s="227"/>
      <c r="F93" s="227"/>
      <c r="G93" s="227"/>
      <c r="H93" s="227"/>
      <c r="I93" s="227"/>
      <c r="J93" s="227"/>
      <c r="K93" s="227"/>
      <c r="L93" s="227"/>
      <c r="M93" s="227"/>
      <c r="N93" s="227"/>
      <c r="O93" s="227"/>
      <c r="P93" s="227"/>
      <c r="Q93" s="227"/>
      <c r="R93" s="227"/>
      <c r="S93" s="227"/>
      <c r="T93" s="227"/>
      <c r="U93" s="227"/>
      <c r="V93" s="227"/>
      <c r="W93" s="227"/>
      <c r="X93" s="227"/>
      <c r="Y93" s="227"/>
      <c r="Z93" s="227"/>
      <c r="AA93" s="227"/>
      <c r="AB93" s="227"/>
      <c r="AC93" s="227"/>
      <c r="AD93" s="227"/>
      <c r="AE93" s="227"/>
      <c r="AF93" s="227"/>
      <c r="AG93" s="228"/>
      <c r="AH93" s="108"/>
      <c r="AI93" s="108"/>
      <c r="AJ93" s="108"/>
    </row>
    <row r="94" spans="1:43" ht="18" customHeight="1" x14ac:dyDescent="0.4">
      <c r="B94" s="226"/>
      <c r="C94" s="1238"/>
      <c r="D94" s="841" t="s">
        <v>351</v>
      </c>
      <c r="E94" s="841"/>
      <c r="F94" s="841"/>
      <c r="G94" s="841"/>
      <c r="H94" s="841"/>
      <c r="I94" s="841"/>
      <c r="J94" s="841"/>
      <c r="K94" s="841"/>
      <c r="L94" s="841"/>
      <c r="M94" s="841"/>
      <c r="N94" s="841"/>
      <c r="O94" s="841"/>
      <c r="P94" s="841"/>
      <c r="Q94" s="841"/>
      <c r="R94" s="841"/>
      <c r="S94" s="841"/>
      <c r="T94" s="841"/>
      <c r="U94" s="841"/>
      <c r="V94" s="841"/>
      <c r="W94" s="841"/>
      <c r="X94" s="841"/>
      <c r="Y94" s="841"/>
      <c r="Z94" s="841"/>
      <c r="AA94" s="841"/>
      <c r="AB94" s="841"/>
      <c r="AC94" s="841"/>
      <c r="AD94" s="841"/>
      <c r="AE94" s="841"/>
      <c r="AF94" s="841"/>
      <c r="AG94" s="842"/>
      <c r="AH94" s="108"/>
      <c r="AI94" s="108"/>
      <c r="AJ94" s="108"/>
    </row>
    <row r="95" spans="1:43" ht="18" customHeight="1" x14ac:dyDescent="0.4">
      <c r="A95" s="159"/>
      <c r="B95" s="1238"/>
      <c r="C95" s="1238"/>
      <c r="D95" s="1192" t="s">
        <v>400</v>
      </c>
      <c r="E95" s="1193"/>
      <c r="F95" s="1193"/>
      <c r="G95" s="1193"/>
      <c r="H95" s="1193"/>
      <c r="I95" s="1193"/>
      <c r="J95" s="1193"/>
      <c r="K95" s="1193"/>
      <c r="L95" s="1193"/>
      <c r="M95" s="1193"/>
      <c r="N95" s="1193"/>
      <c r="O95" s="1193"/>
      <c r="P95" s="1193"/>
      <c r="Q95" s="1193"/>
      <c r="R95" s="1193"/>
      <c r="S95" s="1193"/>
      <c r="T95" s="1193"/>
      <c r="U95" s="1193"/>
      <c r="V95" s="835" t="s">
        <v>401</v>
      </c>
      <c r="W95" s="835"/>
      <c r="X95" s="835"/>
      <c r="Y95" s="835"/>
      <c r="Z95" s="824">
        <f>IF(AND($F$9="■",$AC$19="平日・日中"),1,0)</f>
        <v>0</v>
      </c>
      <c r="AA95" s="824"/>
      <c r="AB95" s="824"/>
      <c r="AC95" s="824"/>
      <c r="AD95" s="826">
        <f>Z95*40000</f>
        <v>0</v>
      </c>
      <c r="AE95" s="826"/>
      <c r="AF95" s="826"/>
      <c r="AG95" s="826"/>
      <c r="AH95" s="108"/>
      <c r="AI95" s="108"/>
      <c r="AJ95" s="108"/>
    </row>
    <row r="96" spans="1:43" ht="18" customHeight="1" x14ac:dyDescent="0.4">
      <c r="A96" s="159"/>
      <c r="B96" s="1238"/>
      <c r="C96" s="1238"/>
      <c r="D96" s="1237" t="s">
        <v>402</v>
      </c>
      <c r="E96" s="1191"/>
      <c r="F96" s="1191"/>
      <c r="G96" s="1191"/>
      <c r="H96" s="1191"/>
      <c r="I96" s="1191"/>
      <c r="J96" s="1191"/>
      <c r="K96" s="1191"/>
      <c r="L96" s="1191"/>
      <c r="M96" s="1191"/>
      <c r="N96" s="1191"/>
      <c r="O96" s="1191"/>
      <c r="P96" s="1191"/>
      <c r="Q96" s="1191"/>
      <c r="R96" s="1191"/>
      <c r="S96" s="1191"/>
      <c r="T96" s="1191"/>
      <c r="U96" s="1191"/>
      <c r="V96" s="824" t="s">
        <v>403</v>
      </c>
      <c r="W96" s="824"/>
      <c r="X96" s="824"/>
      <c r="Y96" s="824"/>
      <c r="Z96" s="824">
        <f>IF(AND($F$9="■",$AC$19="休日・夜間"),1,0)</f>
        <v>0</v>
      </c>
      <c r="AA96" s="824"/>
      <c r="AB96" s="824"/>
      <c r="AC96" s="824"/>
      <c r="AD96" s="826">
        <f>Z96*50000</f>
        <v>0</v>
      </c>
      <c r="AE96" s="826"/>
      <c r="AF96" s="826"/>
      <c r="AG96" s="826"/>
    </row>
    <row r="97" spans="2:33" ht="18" customHeight="1" x14ac:dyDescent="0.4">
      <c r="B97" s="1238"/>
      <c r="C97" s="1238"/>
      <c r="D97" s="1235" t="s">
        <v>317</v>
      </c>
      <c r="E97" s="839"/>
      <c r="F97" s="839"/>
      <c r="G97" s="839"/>
      <c r="H97" s="839"/>
      <c r="I97" s="839"/>
      <c r="J97" s="839"/>
      <c r="K97" s="839"/>
      <c r="L97" s="839"/>
      <c r="M97" s="839"/>
      <c r="N97" s="839"/>
      <c r="O97" s="839"/>
      <c r="P97" s="839"/>
      <c r="Q97" s="839"/>
      <c r="R97" s="839"/>
      <c r="S97" s="839"/>
      <c r="T97" s="839"/>
      <c r="U97" s="839"/>
      <c r="V97" s="824" t="s">
        <v>406</v>
      </c>
      <c r="W97" s="824"/>
      <c r="X97" s="824"/>
      <c r="Y97" s="824"/>
      <c r="Z97" s="824">
        <f>IF(AND($F$9="■",$H$57="■"),1,0)</f>
        <v>0</v>
      </c>
      <c r="AA97" s="824"/>
      <c r="AB97" s="824"/>
      <c r="AC97" s="824"/>
      <c r="AD97" s="826">
        <f>Z97*10000</f>
        <v>0</v>
      </c>
      <c r="AE97" s="826"/>
      <c r="AF97" s="826"/>
      <c r="AG97" s="826"/>
    </row>
    <row r="98" spans="2:33" ht="18" customHeight="1" x14ac:dyDescent="0.4">
      <c r="B98" s="1238"/>
      <c r="C98" s="1238"/>
      <c r="D98" s="841" t="s">
        <v>312</v>
      </c>
      <c r="E98" s="841"/>
      <c r="F98" s="841"/>
      <c r="G98" s="841"/>
      <c r="H98" s="841"/>
      <c r="I98" s="841"/>
      <c r="J98" s="841"/>
      <c r="K98" s="841"/>
      <c r="L98" s="841"/>
      <c r="M98" s="841"/>
      <c r="N98" s="841"/>
      <c r="O98" s="841"/>
      <c r="P98" s="841"/>
      <c r="Q98" s="841"/>
      <c r="R98" s="841"/>
      <c r="S98" s="841"/>
      <c r="T98" s="841"/>
      <c r="U98" s="841"/>
      <c r="V98" s="841"/>
      <c r="W98" s="841"/>
      <c r="X98" s="841"/>
      <c r="Y98" s="841"/>
      <c r="Z98" s="841"/>
      <c r="AA98" s="841"/>
      <c r="AB98" s="841"/>
      <c r="AC98" s="841"/>
      <c r="AD98" s="841"/>
      <c r="AE98" s="841"/>
      <c r="AF98" s="841"/>
      <c r="AG98" s="842"/>
    </row>
    <row r="99" spans="2:33" ht="18" customHeight="1" x14ac:dyDescent="0.4">
      <c r="B99" s="1238"/>
      <c r="C99" s="1238"/>
      <c r="D99" s="843" t="s">
        <v>411</v>
      </c>
      <c r="E99" s="835"/>
      <c r="F99" s="835"/>
      <c r="G99" s="835"/>
      <c r="H99" s="835"/>
      <c r="I99" s="835"/>
      <c r="J99" s="835"/>
      <c r="K99" s="835"/>
      <c r="L99" s="835"/>
      <c r="M99" s="835"/>
      <c r="N99" s="835"/>
      <c r="O99" s="835"/>
      <c r="P99" s="835"/>
      <c r="Q99" s="835"/>
      <c r="R99" s="835"/>
      <c r="S99" s="835"/>
      <c r="T99" s="835"/>
      <c r="U99" s="835"/>
      <c r="V99" s="835" t="s">
        <v>401</v>
      </c>
      <c r="W99" s="835"/>
      <c r="X99" s="835"/>
      <c r="Y99" s="835"/>
      <c r="Z99" s="824">
        <f>IF(AND($F$10="■",COUNTA($E$28),$AC$19="平日・日中"),1,0)</f>
        <v>0</v>
      </c>
      <c r="AA99" s="824"/>
      <c r="AB99" s="824"/>
      <c r="AC99" s="824"/>
      <c r="AD99" s="826">
        <f>Z99*40000</f>
        <v>0</v>
      </c>
      <c r="AE99" s="826"/>
      <c r="AF99" s="826"/>
      <c r="AG99" s="826"/>
    </row>
    <row r="100" spans="2:33" ht="18" customHeight="1" x14ac:dyDescent="0.4">
      <c r="B100" s="1238"/>
      <c r="C100" s="1238"/>
      <c r="D100" s="1235" t="s">
        <v>412</v>
      </c>
      <c r="E100" s="824"/>
      <c r="F100" s="824"/>
      <c r="G100" s="824"/>
      <c r="H100" s="824"/>
      <c r="I100" s="824"/>
      <c r="J100" s="824"/>
      <c r="K100" s="824"/>
      <c r="L100" s="824"/>
      <c r="M100" s="824"/>
      <c r="N100" s="824"/>
      <c r="O100" s="824"/>
      <c r="P100" s="824"/>
      <c r="Q100" s="824"/>
      <c r="R100" s="824"/>
      <c r="S100" s="824"/>
      <c r="T100" s="824"/>
      <c r="U100" s="824"/>
      <c r="V100" s="824" t="s">
        <v>403</v>
      </c>
      <c r="W100" s="824"/>
      <c r="X100" s="824"/>
      <c r="Y100" s="824"/>
      <c r="Z100" s="824">
        <f>IF(AND($F$10="■",COUNTA($E$28),$AC$19="休日・夜間"),1,0)</f>
        <v>0</v>
      </c>
      <c r="AA100" s="824"/>
      <c r="AB100" s="824"/>
      <c r="AC100" s="824"/>
      <c r="AD100" s="826">
        <f>Z100*50000</f>
        <v>0</v>
      </c>
      <c r="AE100" s="826"/>
      <c r="AF100" s="826"/>
      <c r="AG100" s="826"/>
    </row>
    <row r="101" spans="2:33" ht="18" customHeight="1" x14ac:dyDescent="0.4">
      <c r="B101" s="1238"/>
      <c r="C101" s="1238"/>
      <c r="D101" s="829" t="s">
        <v>413</v>
      </c>
      <c r="E101" s="824"/>
      <c r="F101" s="824"/>
      <c r="G101" s="824"/>
      <c r="H101" s="824"/>
      <c r="I101" s="824"/>
      <c r="J101" s="824"/>
      <c r="K101" s="824"/>
      <c r="L101" s="824"/>
      <c r="M101" s="824"/>
      <c r="N101" s="824"/>
      <c r="O101" s="824"/>
      <c r="P101" s="824"/>
      <c r="Q101" s="824"/>
      <c r="R101" s="824"/>
      <c r="S101" s="824"/>
      <c r="T101" s="824"/>
      <c r="U101" s="824"/>
      <c r="V101" s="824" t="s">
        <v>401</v>
      </c>
      <c r="W101" s="824"/>
      <c r="X101" s="824"/>
      <c r="Y101" s="824"/>
      <c r="Z101" s="824">
        <f>IF(AND($F$11="■",$AC$19="平日・日中"),1,0)</f>
        <v>0</v>
      </c>
      <c r="AA101" s="824"/>
      <c r="AB101" s="824"/>
      <c r="AC101" s="824"/>
      <c r="AD101" s="826">
        <f>Z101*40000</f>
        <v>0</v>
      </c>
      <c r="AE101" s="826"/>
      <c r="AF101" s="826"/>
      <c r="AG101" s="826"/>
    </row>
    <row r="102" spans="2:33" ht="18" customHeight="1" x14ac:dyDescent="0.4">
      <c r="B102" s="1238"/>
      <c r="C102" s="1238"/>
      <c r="D102" s="829" t="s">
        <v>414</v>
      </c>
      <c r="E102" s="824"/>
      <c r="F102" s="824"/>
      <c r="G102" s="824"/>
      <c r="H102" s="824"/>
      <c r="I102" s="824"/>
      <c r="J102" s="824"/>
      <c r="K102" s="824"/>
      <c r="L102" s="824"/>
      <c r="M102" s="824"/>
      <c r="N102" s="824"/>
      <c r="O102" s="824"/>
      <c r="P102" s="824"/>
      <c r="Q102" s="824"/>
      <c r="R102" s="824"/>
      <c r="S102" s="824"/>
      <c r="T102" s="824"/>
      <c r="U102" s="824"/>
      <c r="V102" s="824" t="s">
        <v>403</v>
      </c>
      <c r="W102" s="824"/>
      <c r="X102" s="824"/>
      <c r="Y102" s="824"/>
      <c r="Z102" s="824">
        <f>IF(AND($F$11="■",$AC$19="休日・夜間"),1,0)</f>
        <v>0</v>
      </c>
      <c r="AA102" s="824"/>
      <c r="AB102" s="824"/>
      <c r="AC102" s="824"/>
      <c r="AD102" s="826">
        <f>Z102*50000</f>
        <v>0</v>
      </c>
      <c r="AE102" s="826"/>
      <c r="AF102" s="826"/>
      <c r="AG102" s="826"/>
    </row>
    <row r="103" spans="2:33" ht="18" customHeight="1" x14ac:dyDescent="0.4">
      <c r="B103" s="1238"/>
      <c r="C103" s="1238"/>
      <c r="D103" s="1235" t="s">
        <v>419</v>
      </c>
      <c r="E103" s="839"/>
      <c r="F103" s="839"/>
      <c r="G103" s="839"/>
      <c r="H103" s="839"/>
      <c r="I103" s="839"/>
      <c r="J103" s="839"/>
      <c r="K103" s="839"/>
      <c r="L103" s="839"/>
      <c r="M103" s="839"/>
      <c r="N103" s="839"/>
      <c r="O103" s="839"/>
      <c r="P103" s="839"/>
      <c r="Q103" s="839"/>
      <c r="R103" s="839"/>
      <c r="S103" s="839"/>
      <c r="T103" s="839"/>
      <c r="U103" s="839"/>
      <c r="V103" s="824" t="s">
        <v>406</v>
      </c>
      <c r="W103" s="824"/>
      <c r="X103" s="824"/>
      <c r="Y103" s="824"/>
      <c r="Z103" s="824">
        <f>IF(AND($F$12="■",$H$57="■"),1,0)</f>
        <v>0</v>
      </c>
      <c r="AA103" s="824"/>
      <c r="AB103" s="824"/>
      <c r="AC103" s="824"/>
      <c r="AD103" s="826">
        <f>Z103*10000</f>
        <v>0</v>
      </c>
      <c r="AE103" s="826"/>
      <c r="AF103" s="826"/>
      <c r="AG103" s="826"/>
    </row>
    <row r="104" spans="2:33" ht="18" customHeight="1" x14ac:dyDescent="0.4">
      <c r="B104" s="1238"/>
      <c r="C104" s="1241"/>
      <c r="D104" s="1236" t="s">
        <v>422</v>
      </c>
      <c r="E104" s="831"/>
      <c r="F104" s="831"/>
      <c r="G104" s="831"/>
      <c r="H104" s="831"/>
      <c r="I104" s="831"/>
      <c r="J104" s="831"/>
      <c r="K104" s="831"/>
      <c r="L104" s="831"/>
      <c r="M104" s="831"/>
      <c r="N104" s="831"/>
      <c r="O104" s="831"/>
      <c r="P104" s="831"/>
      <c r="Q104" s="831"/>
      <c r="R104" s="831"/>
      <c r="S104" s="831"/>
      <c r="T104" s="831"/>
      <c r="U104" s="831"/>
      <c r="V104" s="831" t="s">
        <v>423</v>
      </c>
      <c r="W104" s="831"/>
      <c r="X104" s="831"/>
      <c r="Y104" s="831"/>
      <c r="Z104" s="824">
        <f>IF($F$13="■",1,0)</f>
        <v>0</v>
      </c>
      <c r="AA104" s="824"/>
      <c r="AB104" s="824"/>
      <c r="AC104" s="824"/>
      <c r="AD104" s="826" t="s">
        <v>423</v>
      </c>
      <c r="AE104" s="826"/>
      <c r="AF104" s="826"/>
      <c r="AG104" s="826"/>
    </row>
    <row r="105" spans="2:33" ht="18" customHeight="1" x14ac:dyDescent="0.4">
      <c r="B105" s="1238"/>
      <c r="C105" s="235" t="s">
        <v>424</v>
      </c>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7"/>
    </row>
    <row r="106" spans="2:33" ht="18" customHeight="1" x14ac:dyDescent="0.4">
      <c r="B106" s="1239"/>
      <c r="C106" s="1238"/>
      <c r="D106" s="835" t="s">
        <v>426</v>
      </c>
      <c r="E106" s="835"/>
      <c r="F106" s="835"/>
      <c r="G106" s="835"/>
      <c r="H106" s="835"/>
      <c r="I106" s="835"/>
      <c r="J106" s="835"/>
      <c r="K106" s="835"/>
      <c r="L106" s="835"/>
      <c r="M106" s="835"/>
      <c r="N106" s="835"/>
      <c r="O106" s="835"/>
      <c r="P106" s="835"/>
      <c r="Q106" s="835"/>
      <c r="R106" s="835"/>
      <c r="S106" s="835"/>
      <c r="T106" s="835"/>
      <c r="U106" s="835"/>
      <c r="V106" s="835" t="s">
        <v>668</v>
      </c>
      <c r="W106" s="835"/>
      <c r="X106" s="835"/>
      <c r="Y106" s="835"/>
      <c r="Z106" s="825">
        <f>IF($F$9="■",COUNTIFS($N$28,"50M"),COUNTIFS($E$28,"新設",$N$28,"50M")+COUNTIFS($Q$28,"50M"))</f>
        <v>0</v>
      </c>
      <c r="AA106" s="825"/>
      <c r="AB106" s="825"/>
      <c r="AC106" s="825"/>
      <c r="AD106" s="836">
        <f>Z106*95000</f>
        <v>0</v>
      </c>
      <c r="AE106" s="836"/>
      <c r="AF106" s="836"/>
      <c r="AG106" s="836"/>
    </row>
    <row r="107" spans="2:33" ht="18" customHeight="1" x14ac:dyDescent="0.4">
      <c r="B107" s="1239"/>
      <c r="C107" s="1238"/>
      <c r="D107" s="824" t="s">
        <v>428</v>
      </c>
      <c r="E107" s="824"/>
      <c r="F107" s="824"/>
      <c r="G107" s="824"/>
      <c r="H107" s="824"/>
      <c r="I107" s="824"/>
      <c r="J107" s="824"/>
      <c r="K107" s="824"/>
      <c r="L107" s="824"/>
      <c r="M107" s="824"/>
      <c r="N107" s="824"/>
      <c r="O107" s="824"/>
      <c r="P107" s="824"/>
      <c r="Q107" s="824"/>
      <c r="R107" s="824"/>
      <c r="S107" s="824"/>
      <c r="T107" s="824"/>
      <c r="U107" s="824"/>
      <c r="V107" s="824" t="s">
        <v>669</v>
      </c>
      <c r="W107" s="824"/>
      <c r="X107" s="824"/>
      <c r="Y107" s="824"/>
      <c r="Z107" s="825">
        <f>IF($F$9="■",COUNTIFS($N$28,"100M"),COUNTIFS($E$28,"新設",$N$28,"100M")+COUNTIFS($Q$28,"100M"))</f>
        <v>0</v>
      </c>
      <c r="AA107" s="825"/>
      <c r="AB107" s="825"/>
      <c r="AC107" s="825"/>
      <c r="AD107" s="826">
        <f>Z107*107000</f>
        <v>0</v>
      </c>
      <c r="AE107" s="826"/>
      <c r="AF107" s="826"/>
      <c r="AG107" s="826"/>
    </row>
    <row r="108" spans="2:33" ht="18" customHeight="1" x14ac:dyDescent="0.4">
      <c r="B108" s="1239"/>
      <c r="C108" s="1238"/>
      <c r="D108" s="824" t="s">
        <v>429</v>
      </c>
      <c r="E108" s="824"/>
      <c r="F108" s="824"/>
      <c r="G108" s="824"/>
      <c r="H108" s="824"/>
      <c r="I108" s="824"/>
      <c r="J108" s="824"/>
      <c r="K108" s="824"/>
      <c r="L108" s="824"/>
      <c r="M108" s="824"/>
      <c r="N108" s="824"/>
      <c r="O108" s="824"/>
      <c r="P108" s="824"/>
      <c r="Q108" s="824"/>
      <c r="R108" s="824"/>
      <c r="S108" s="824"/>
      <c r="T108" s="824"/>
      <c r="U108" s="824"/>
      <c r="V108" s="824" t="s">
        <v>670</v>
      </c>
      <c r="W108" s="824"/>
      <c r="X108" s="824"/>
      <c r="Y108" s="824"/>
      <c r="Z108" s="825">
        <f>IF($F$9="■",COUNTIFS($N$28,"200M"),COUNTIFS($E$28,"新設",$N$28,"200M")+COUNTIFS($Q$28,"200M"))</f>
        <v>0</v>
      </c>
      <c r="AA108" s="825"/>
      <c r="AB108" s="825"/>
      <c r="AC108" s="825"/>
      <c r="AD108" s="826">
        <f>Z108*130000</f>
        <v>0</v>
      </c>
      <c r="AE108" s="826"/>
      <c r="AF108" s="826"/>
      <c r="AG108" s="826"/>
    </row>
    <row r="109" spans="2:33" ht="18" customHeight="1" x14ac:dyDescent="0.4">
      <c r="B109" s="1239"/>
      <c r="C109" s="1238"/>
      <c r="D109" s="824" t="s">
        <v>526</v>
      </c>
      <c r="E109" s="824"/>
      <c r="F109" s="824"/>
      <c r="G109" s="824"/>
      <c r="H109" s="824"/>
      <c r="I109" s="824"/>
      <c r="J109" s="824"/>
      <c r="K109" s="824"/>
      <c r="L109" s="824"/>
      <c r="M109" s="824"/>
      <c r="N109" s="824"/>
      <c r="O109" s="824"/>
      <c r="P109" s="824"/>
      <c r="Q109" s="824"/>
      <c r="R109" s="824"/>
      <c r="S109" s="824"/>
      <c r="T109" s="824"/>
      <c r="U109" s="824"/>
      <c r="V109" s="824" t="s">
        <v>672</v>
      </c>
      <c r="W109" s="824"/>
      <c r="X109" s="824"/>
      <c r="Y109" s="824"/>
      <c r="Z109" s="825">
        <f>IF($F$9="■",COUNTIFS($N$28,"300M"),COUNTIFS($E$28,"新設",$N$28,"300M")+COUNTIFS($Q$28,"300M"))</f>
        <v>0</v>
      </c>
      <c r="AA109" s="825"/>
      <c r="AB109" s="825"/>
      <c r="AC109" s="825"/>
      <c r="AD109" s="826">
        <f>Z109*146000</f>
        <v>0</v>
      </c>
      <c r="AE109" s="826"/>
      <c r="AF109" s="826"/>
      <c r="AG109" s="826"/>
    </row>
    <row r="110" spans="2:33" ht="18" customHeight="1" x14ac:dyDescent="0.4">
      <c r="B110" s="1239"/>
      <c r="C110" s="1238"/>
      <c r="D110" s="824" t="s">
        <v>527</v>
      </c>
      <c r="E110" s="824"/>
      <c r="F110" s="824"/>
      <c r="G110" s="824"/>
      <c r="H110" s="824"/>
      <c r="I110" s="824"/>
      <c r="J110" s="824"/>
      <c r="K110" s="824"/>
      <c r="L110" s="824"/>
      <c r="M110" s="824"/>
      <c r="N110" s="824"/>
      <c r="O110" s="824"/>
      <c r="P110" s="824"/>
      <c r="Q110" s="824"/>
      <c r="R110" s="824"/>
      <c r="S110" s="824"/>
      <c r="T110" s="824"/>
      <c r="U110" s="824"/>
      <c r="V110" s="824" t="s">
        <v>501</v>
      </c>
      <c r="W110" s="824"/>
      <c r="X110" s="824"/>
      <c r="Y110" s="824"/>
      <c r="Z110" s="825">
        <f>IF($F$9="■",COUNTIFS($N$28,"400M"),COUNTIFS($E$28,"新設",$N$28,"400M")+COUNTIFS($Q$28,"400M"))</f>
        <v>0</v>
      </c>
      <c r="AA110" s="825"/>
      <c r="AB110" s="825"/>
      <c r="AC110" s="825"/>
      <c r="AD110" s="826">
        <f>Z110*160000</f>
        <v>0</v>
      </c>
      <c r="AE110" s="826"/>
      <c r="AF110" s="826"/>
      <c r="AG110" s="826"/>
    </row>
    <row r="111" spans="2:33" ht="18" customHeight="1" x14ac:dyDescent="0.4">
      <c r="B111" s="1239"/>
      <c r="C111" s="1238"/>
      <c r="D111" s="824" t="s">
        <v>430</v>
      </c>
      <c r="E111" s="824"/>
      <c r="F111" s="824"/>
      <c r="G111" s="824"/>
      <c r="H111" s="824"/>
      <c r="I111" s="824"/>
      <c r="J111" s="824"/>
      <c r="K111" s="824"/>
      <c r="L111" s="824"/>
      <c r="M111" s="824"/>
      <c r="N111" s="824"/>
      <c r="O111" s="824"/>
      <c r="P111" s="824"/>
      <c r="Q111" s="824"/>
      <c r="R111" s="824"/>
      <c r="S111" s="824"/>
      <c r="T111" s="824"/>
      <c r="U111" s="824"/>
      <c r="V111" s="824" t="s">
        <v>427</v>
      </c>
      <c r="W111" s="824"/>
      <c r="X111" s="824"/>
      <c r="Y111" s="824"/>
      <c r="Z111" s="825">
        <f>IF($F$9="■",COUNTIFS($N$28,"500M"),COUNTIFS($E$28,"新設",$N$28,"500M")+COUNTIFS($Q$28,"500M"))</f>
        <v>0</v>
      </c>
      <c r="AA111" s="825"/>
      <c r="AB111" s="825"/>
      <c r="AC111" s="825"/>
      <c r="AD111" s="826">
        <f>Z111*170000</f>
        <v>0</v>
      </c>
      <c r="AE111" s="826"/>
      <c r="AF111" s="826"/>
      <c r="AG111" s="826"/>
    </row>
    <row r="112" spans="2:33" ht="18" customHeight="1" x14ac:dyDescent="0.4">
      <c r="B112" s="1240"/>
      <c r="C112" s="1241"/>
      <c r="D112" s="824" t="s">
        <v>511</v>
      </c>
      <c r="E112" s="824"/>
      <c r="F112" s="824"/>
      <c r="G112" s="824"/>
      <c r="H112" s="824"/>
      <c r="I112" s="824"/>
      <c r="J112" s="824"/>
      <c r="K112" s="824"/>
      <c r="L112" s="824"/>
      <c r="M112" s="824"/>
      <c r="N112" s="824"/>
      <c r="O112" s="824"/>
      <c r="P112" s="824"/>
      <c r="Q112" s="824"/>
      <c r="R112" s="824"/>
      <c r="S112" s="824"/>
      <c r="T112" s="824"/>
      <c r="U112" s="824"/>
      <c r="V112" s="824" t="s">
        <v>671</v>
      </c>
      <c r="W112" s="824"/>
      <c r="X112" s="824"/>
      <c r="Y112" s="824"/>
      <c r="Z112" s="825">
        <f>IF($F$9="■",COUNTIFS($N$28,"1G"),COUNTIFS($E$28,"新設",$N$28,"1G")+COUNTIFS($Q$28,"1G"))</f>
        <v>0</v>
      </c>
      <c r="AA112" s="825"/>
      <c r="AB112" s="825"/>
      <c r="AC112" s="825"/>
      <c r="AD112" s="826">
        <f>Z112*270000</f>
        <v>0</v>
      </c>
      <c r="AE112" s="826"/>
      <c r="AF112" s="826"/>
      <c r="AG112" s="826"/>
    </row>
  </sheetData>
  <mergeCells count="243">
    <mergeCell ref="I49:O49"/>
    <mergeCell ref="H39:N39"/>
    <mergeCell ref="O39:V39"/>
    <mergeCell ref="W39:AC39"/>
    <mergeCell ref="AD39:AK39"/>
    <mergeCell ref="H43:V44"/>
    <mergeCell ref="H45:V45"/>
    <mergeCell ref="W43:AK44"/>
    <mergeCell ref="W45:AK45"/>
    <mergeCell ref="W66:AK69"/>
    <mergeCell ref="G67:I67"/>
    <mergeCell ref="J67:N67"/>
    <mergeCell ref="O67:P67"/>
    <mergeCell ref="Q67:V67"/>
    <mergeCell ref="G68:I68"/>
    <mergeCell ref="J68:N68"/>
    <mergeCell ref="O68:P68"/>
    <mergeCell ref="Q68:V68"/>
    <mergeCell ref="G69:I69"/>
    <mergeCell ref="O66:P66"/>
    <mergeCell ref="Q66:V66"/>
    <mergeCell ref="C52:AK52"/>
    <mergeCell ref="D47:G49"/>
    <mergeCell ref="I47:O47"/>
    <mergeCell ref="P47:S49"/>
    <mergeCell ref="T47:AK49"/>
    <mergeCell ref="I48:O48"/>
    <mergeCell ref="B95:B112"/>
    <mergeCell ref="C106:C112"/>
    <mergeCell ref="C94:C104"/>
    <mergeCell ref="B66:F69"/>
    <mergeCell ref="G66:I66"/>
    <mergeCell ref="J66:N66"/>
    <mergeCell ref="Q69:V69"/>
    <mergeCell ref="B70:F73"/>
    <mergeCell ref="G70:K70"/>
    <mergeCell ref="L70:AK70"/>
    <mergeCell ref="G71:I73"/>
    <mergeCell ref="J71:K71"/>
    <mergeCell ref="L71:AK71"/>
    <mergeCell ref="J72:K72"/>
    <mergeCell ref="L72:AK72"/>
    <mergeCell ref="J73:K73"/>
    <mergeCell ref="L73:P73"/>
    <mergeCell ref="Q73:AK73"/>
    <mergeCell ref="E40:G40"/>
    <mergeCell ref="H40:N40"/>
    <mergeCell ref="O40:V40"/>
    <mergeCell ref="W40:AC40"/>
    <mergeCell ref="AD40:AK40"/>
    <mergeCell ref="E41:G41"/>
    <mergeCell ref="H41:N41"/>
    <mergeCell ref="O41:V41"/>
    <mergeCell ref="W41:AC41"/>
    <mergeCell ref="AD41:AK41"/>
    <mergeCell ref="D30:D31"/>
    <mergeCell ref="E30:G31"/>
    <mergeCell ref="H30:N31"/>
    <mergeCell ref="O30:V31"/>
    <mergeCell ref="W30:AC31"/>
    <mergeCell ref="AD30:AK31"/>
    <mergeCell ref="H32:N32"/>
    <mergeCell ref="O32:V32"/>
    <mergeCell ref="W32:AC32"/>
    <mergeCell ref="AD32:AK32"/>
    <mergeCell ref="D16:I16"/>
    <mergeCell ref="J16:AK16"/>
    <mergeCell ref="C18:I18"/>
    <mergeCell ref="J18:AK18"/>
    <mergeCell ref="D19:I19"/>
    <mergeCell ref="J19:W19"/>
    <mergeCell ref="X19:AB19"/>
    <mergeCell ref="AC19:AK19"/>
    <mergeCell ref="B4:J4"/>
    <mergeCell ref="L4:P4"/>
    <mergeCell ref="Q4:AJ4"/>
    <mergeCell ref="B8:E13"/>
    <mergeCell ref="C15:I15"/>
    <mergeCell ref="J15:AK15"/>
    <mergeCell ref="C20:AK20"/>
    <mergeCell ref="C21:AK21"/>
    <mergeCell ref="C22:AK22"/>
    <mergeCell ref="D26:D27"/>
    <mergeCell ref="E26:G27"/>
    <mergeCell ref="H26:M27"/>
    <mergeCell ref="N26:S26"/>
    <mergeCell ref="T26:AB26"/>
    <mergeCell ref="AC26:AK26"/>
    <mergeCell ref="N27:P27"/>
    <mergeCell ref="Q27:S27"/>
    <mergeCell ref="T27:X27"/>
    <mergeCell ref="Y27:AB27"/>
    <mergeCell ref="AC27:AG27"/>
    <mergeCell ref="AH27:AK27"/>
    <mergeCell ref="O34:V34"/>
    <mergeCell ref="W34:AC34"/>
    <mergeCell ref="AD34:AK34"/>
    <mergeCell ref="H35:N35"/>
    <mergeCell ref="O35:V35"/>
    <mergeCell ref="W35:AC35"/>
    <mergeCell ref="AD35:AK35"/>
    <mergeCell ref="E28:G28"/>
    <mergeCell ref="H28:M28"/>
    <mergeCell ref="N28:P28"/>
    <mergeCell ref="Q28:S28"/>
    <mergeCell ref="T28:X28"/>
    <mergeCell ref="Y28:AB28"/>
    <mergeCell ref="AC28:AG28"/>
    <mergeCell ref="AH28:AK28"/>
    <mergeCell ref="E32:G32"/>
    <mergeCell ref="E33:G33"/>
    <mergeCell ref="E34:G34"/>
    <mergeCell ref="E35:G35"/>
    <mergeCell ref="H33:N33"/>
    <mergeCell ref="O33:V33"/>
    <mergeCell ref="W33:AC33"/>
    <mergeCell ref="AD33:AK33"/>
    <mergeCell ref="H34:N34"/>
    <mergeCell ref="AD36:AK36"/>
    <mergeCell ref="E37:G37"/>
    <mergeCell ref="H37:N37"/>
    <mergeCell ref="O37:V37"/>
    <mergeCell ref="C51:AK51"/>
    <mergeCell ref="D56:G57"/>
    <mergeCell ref="AB56:AK57"/>
    <mergeCell ref="B62:F63"/>
    <mergeCell ref="G62:AK63"/>
    <mergeCell ref="E36:G36"/>
    <mergeCell ref="H36:N36"/>
    <mergeCell ref="O36:V36"/>
    <mergeCell ref="W36:AC36"/>
    <mergeCell ref="D43:D44"/>
    <mergeCell ref="E43:G44"/>
    <mergeCell ref="E45:G45"/>
    <mergeCell ref="W37:AC37"/>
    <mergeCell ref="AD37:AK37"/>
    <mergeCell ref="E38:G38"/>
    <mergeCell ref="H38:N38"/>
    <mergeCell ref="O38:V38"/>
    <mergeCell ref="W38:AC38"/>
    <mergeCell ref="AD38:AK38"/>
    <mergeCell ref="E39:G39"/>
    <mergeCell ref="B74:F75"/>
    <mergeCell ref="G74:K74"/>
    <mergeCell ref="L74:AK74"/>
    <mergeCell ref="G75:K75"/>
    <mergeCell ref="L75:AK75"/>
    <mergeCell ref="J69:N69"/>
    <mergeCell ref="O69:P69"/>
    <mergeCell ref="B79:E83"/>
    <mergeCell ref="F79:G81"/>
    <mergeCell ref="H79:J79"/>
    <mergeCell ref="K79:AK79"/>
    <mergeCell ref="H80:J81"/>
    <mergeCell ref="K80:L80"/>
    <mergeCell ref="M80:S80"/>
    <mergeCell ref="T80:V80"/>
    <mergeCell ref="W80:AD80"/>
    <mergeCell ref="AE80:AF80"/>
    <mergeCell ref="AG80:AK80"/>
    <mergeCell ref="K81:L81"/>
    <mergeCell ref="M81:AK81"/>
    <mergeCell ref="F82:J82"/>
    <mergeCell ref="K82:AK82"/>
    <mergeCell ref="F83:J83"/>
    <mergeCell ref="K83:L83"/>
    <mergeCell ref="M83:S83"/>
    <mergeCell ref="U83:AK83"/>
    <mergeCell ref="B84:E84"/>
    <mergeCell ref="F84:J84"/>
    <mergeCell ref="K84:Q84"/>
    <mergeCell ref="E86:AK86"/>
    <mergeCell ref="E87:AK87"/>
    <mergeCell ref="B91:U91"/>
    <mergeCell ref="V91:Y91"/>
    <mergeCell ref="Z91:AC91"/>
    <mergeCell ref="AD91:AG91"/>
    <mergeCell ref="D94:AG94"/>
    <mergeCell ref="D95:U95"/>
    <mergeCell ref="V95:Y95"/>
    <mergeCell ref="Z95:AC95"/>
    <mergeCell ref="AD95:AG95"/>
    <mergeCell ref="D96:U96"/>
    <mergeCell ref="V96:Y96"/>
    <mergeCell ref="Z96:AC96"/>
    <mergeCell ref="AD96:AG96"/>
    <mergeCell ref="D97:U97"/>
    <mergeCell ref="V97:Y97"/>
    <mergeCell ref="Z97:AC97"/>
    <mergeCell ref="AD97:AG97"/>
    <mergeCell ref="D98:AG98"/>
    <mergeCell ref="D99:U99"/>
    <mergeCell ref="V99:Y99"/>
    <mergeCell ref="Z99:AC99"/>
    <mergeCell ref="AD99:AG99"/>
    <mergeCell ref="D102:U102"/>
    <mergeCell ref="V102:Y102"/>
    <mergeCell ref="Z102:AC102"/>
    <mergeCell ref="AD102:AG102"/>
    <mergeCell ref="D100:U100"/>
    <mergeCell ref="V100:Y100"/>
    <mergeCell ref="Z100:AC100"/>
    <mergeCell ref="AD100:AG100"/>
    <mergeCell ref="D101:U101"/>
    <mergeCell ref="V101:Y101"/>
    <mergeCell ref="Z101:AC101"/>
    <mergeCell ref="AD101:AG101"/>
    <mergeCell ref="D107:U107"/>
    <mergeCell ref="V107:Y107"/>
    <mergeCell ref="Z107:AC107"/>
    <mergeCell ref="AD107:AG107"/>
    <mergeCell ref="D108:U108"/>
    <mergeCell ref="V108:Y108"/>
    <mergeCell ref="Z108:AC108"/>
    <mergeCell ref="AD108:AG108"/>
    <mergeCell ref="D103:U103"/>
    <mergeCell ref="V103:Y103"/>
    <mergeCell ref="Z103:AC103"/>
    <mergeCell ref="AD103:AG103"/>
    <mergeCell ref="D104:U104"/>
    <mergeCell ref="V104:Y104"/>
    <mergeCell ref="Z104:AC104"/>
    <mergeCell ref="AD104:AG104"/>
    <mergeCell ref="D106:U106"/>
    <mergeCell ref="V106:Y106"/>
    <mergeCell ref="Z106:AC106"/>
    <mergeCell ref="AD106:AG106"/>
    <mergeCell ref="D111:U111"/>
    <mergeCell ref="V111:Y111"/>
    <mergeCell ref="Z111:AC111"/>
    <mergeCell ref="AD111:AG111"/>
    <mergeCell ref="D112:U112"/>
    <mergeCell ref="V112:Y112"/>
    <mergeCell ref="Z112:AC112"/>
    <mergeCell ref="AD112:AG112"/>
    <mergeCell ref="D109:U109"/>
    <mergeCell ref="V109:Y109"/>
    <mergeCell ref="Z109:AC109"/>
    <mergeCell ref="AD109:AG109"/>
    <mergeCell ref="D110:U110"/>
    <mergeCell ref="V110:Y110"/>
    <mergeCell ref="Z110:AC110"/>
    <mergeCell ref="AD110:AG110"/>
  </mergeCells>
  <phoneticPr fontId="4"/>
  <conditionalFormatting sqref="L70:AK70 L74:AK75 M83">
    <cfRule type="cellIs" dxfId="105" priority="15" operator="equal">
      <formula>""</formula>
    </cfRule>
  </conditionalFormatting>
  <conditionalFormatting sqref="J16:AK16">
    <cfRule type="expression" dxfId="104" priority="14">
      <formula>OR($F$10="■",$F$11="■",$F$12="■",$F$13="■")</formula>
    </cfRule>
  </conditionalFormatting>
  <conditionalFormatting sqref="D26:AK28 D30:AK41 D43:AK45 D47:AK49">
    <cfRule type="expression" dxfId="103" priority="13">
      <formula>AND($F$12="■",$F$10&lt;&gt;"■")</formula>
    </cfRule>
  </conditionalFormatting>
  <conditionalFormatting sqref="D56:AK57">
    <cfRule type="expression" dxfId="102" priority="12">
      <formula>AND(OR($F$10="■",$F$11="■",$F$13="■"),$F$12&lt;&gt;"■")</formula>
    </cfRule>
  </conditionalFormatting>
  <conditionalFormatting sqref="D41:H41">
    <cfRule type="expression" dxfId="101" priority="10">
      <formula>AND($F$12="■",$F$10&lt;&gt;"■")</formula>
    </cfRule>
  </conditionalFormatting>
  <conditionalFormatting sqref="H33:H40">
    <cfRule type="expression" dxfId="100" priority="9">
      <formula>AND($F$12="■",$F$10&lt;&gt;"■")</formula>
    </cfRule>
  </conditionalFormatting>
  <conditionalFormatting sqref="Y28:AB28">
    <cfRule type="expression" dxfId="99" priority="7">
      <formula>$T$28="その他接続"</formula>
    </cfRule>
  </conditionalFormatting>
  <conditionalFormatting sqref="AH28:AK28">
    <cfRule type="expression" dxfId="98" priority="6">
      <formula>$AC$28="その他接続"</formula>
    </cfRule>
  </conditionalFormatting>
  <conditionalFormatting sqref="T28:AK28">
    <cfRule type="expression" dxfId="97" priority="5">
      <formula>OR($F$10="■",$F$11="■",$F$12="■",$F$13="■")</formula>
    </cfRule>
  </conditionalFormatting>
  <conditionalFormatting sqref="H48">
    <cfRule type="expression" dxfId="96" priority="1">
      <formula>AND($F$12="■",$F$10&lt;&gt;"■")</formula>
    </cfRule>
  </conditionalFormatting>
  <conditionalFormatting sqref="T47:AK49">
    <cfRule type="expression" dxfId="95" priority="2">
      <formula>OR($H$47="■",$H$48="■")</formula>
    </cfRule>
  </conditionalFormatting>
  <dataValidations count="14">
    <dataValidation type="list" allowBlank="1" showInputMessage="1" showErrorMessage="1" sqref="L70:AK70 F9:F13" xr:uid="{00000000-0002-0000-0C00-000000000000}">
      <formula1>$AN9:$AO9</formula1>
    </dataValidation>
    <dataValidation type="list" allowBlank="1" showInputMessage="1" showErrorMessage="1" sqref="H58" xr:uid="{00000000-0002-0000-0C00-000001000000}">
      <formula1>"□,■"</formula1>
    </dataValidation>
    <dataValidation type="list" allowBlank="1" showInputMessage="1" showErrorMessage="1" sqref="AC28 T28" xr:uid="{00000000-0002-0000-0C00-000002000000}">
      <formula1>標準メニュー_接続元NWサービス</formula1>
    </dataValidation>
    <dataValidation imeMode="off" allowBlank="1" showInputMessage="1" showErrorMessage="1" sqref="AH28" xr:uid="{00000000-0002-0000-0C00-000003000000}"/>
    <dataValidation type="list" allowBlank="1" showInputMessage="1" showErrorMessage="1" sqref="E32:G41 E45:G45" xr:uid="{00000000-0002-0000-0C00-000004000000}">
      <formula1>設定区分④</formula1>
    </dataValidation>
    <dataValidation allowBlank="1" showInputMessage="1" sqref="K84 R84" xr:uid="{00000000-0002-0000-0C00-000005000000}"/>
    <dataValidation type="list" allowBlank="1" showInputMessage="1" showErrorMessage="1" sqref="E28:G28" xr:uid="{00000000-0002-0000-0C00-000006000000}">
      <formula1>申込区分①</formula1>
    </dataValidation>
    <dataValidation type="list" allowBlank="1" showInputMessage="1" showErrorMessage="1" sqref="AC19:AK19" xr:uid="{00000000-0002-0000-0C00-000007000000}">
      <formula1>作業時間帯</formula1>
    </dataValidation>
    <dataValidation type="list" allowBlank="1" showInputMessage="1" sqref="N28:S28" xr:uid="{00000000-0002-0000-0C00-000008000000}">
      <formula1>Googleプライベート</formula1>
    </dataValidation>
    <dataValidation type="list" allowBlank="1" showInputMessage="1" showErrorMessage="1" sqref="H47" xr:uid="{517E5F8D-DFE3-4223-8E4B-5282FFAC62A0}">
      <formula1>$AN$47:$AO$47</formula1>
    </dataValidation>
    <dataValidation type="list" allowBlank="1" showInputMessage="1" showErrorMessage="1" sqref="H49" xr:uid="{50B49FDF-D950-4D42-89FE-14827BB34231}">
      <formula1>$AN$49:$AO$49</formula1>
    </dataValidation>
    <dataValidation type="list" allowBlank="1" showInputMessage="1" showErrorMessage="1" sqref="H48" xr:uid="{3E60AEFF-BC05-48B8-9626-3197F46CF443}">
      <formula1>$AN$48:$AO$48</formula1>
    </dataValidation>
    <dataValidation type="list" allowBlank="1" showInputMessage="1" showErrorMessage="1" sqref="H56" xr:uid="{71EEE4D2-5D96-42BD-B9D3-39DB0B641962}">
      <formula1>$AN$56:$AO$56</formula1>
    </dataValidation>
    <dataValidation type="list" allowBlank="1" showInputMessage="1" showErrorMessage="1" sqref="H57" xr:uid="{5FD6E8AA-ED3F-43CE-8835-EC1C23773B1B}">
      <formula1>$AN$57:$AO$57</formula1>
    </dataValidation>
  </dataValidations>
  <printOptions horizontalCentered="1"/>
  <pageMargins left="0" right="0" top="0" bottom="0" header="0.31496062992125984" footer="0.19685039370078741"/>
  <pageSetup paperSize="9" scale="66" fitToHeight="0" orientation="portrait" r:id="rId1"/>
  <headerFooter>
    <oddFooter>&amp;C&amp;"Meiryo UI,標準"&amp;9&amp;D_&amp;T　&amp;F　&amp;P/&amp;N</oddFooter>
  </headerFooter>
  <rowBreaks count="2" manualBreakCount="2">
    <brk id="59" max="37" man="1"/>
    <brk id="88" max="37"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C00-000009000000}">
          <x14:formula1>
            <xm:f>リスト!$U$2</xm:f>
          </x14:formula1>
          <xm:sqref>H28:M28</xm:sqref>
        </x14:dataValidation>
        <x14:dataValidation type="list" allowBlank="1" showInputMessage="1" showErrorMessage="1" xr:uid="{00000000-0002-0000-0C00-00000A000000}">
          <x14:formula1>
            <xm:f>リスト!$S$3:$S$4</xm:f>
          </x14:formula1>
          <xm:sqref>AD32:AK41</xm:sqref>
        </x14:dataValidation>
        <x14:dataValidation type="list" allowBlank="1" showInputMessage="1" showErrorMessage="1" xr:uid="{00000000-0002-0000-0C00-00000B000000}">
          <x14:formula1>
            <xm:f>リスト!$R$3:$R$5</xm:f>
          </x14:formula1>
          <xm:sqref>W32:AC41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5" tint="0.39997558519241921"/>
  </sheetPr>
  <dimension ref="A1:AU159"/>
  <sheetViews>
    <sheetView showGridLines="0" view="pageBreakPreview" zoomScale="85" zoomScaleNormal="85" zoomScaleSheetLayoutView="85" workbookViewId="0"/>
  </sheetViews>
  <sheetFormatPr defaultColWidth="3.625" defaultRowHeight="15.75" x14ac:dyDescent="0.4"/>
  <cols>
    <col min="1" max="39" width="3.625" style="34"/>
    <col min="40" max="41" width="3.625" style="34" hidden="1" customWidth="1"/>
    <col min="42" max="16384" width="3.625" style="34"/>
  </cols>
  <sheetData>
    <row r="1" spans="2:47" s="21" customFormat="1" ht="9.9499999999999993" customHeight="1" x14ac:dyDescent="0.4">
      <c r="B1" s="19"/>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row>
    <row r="2" spans="2:47" s="21" customFormat="1" ht="16.5" x14ac:dyDescent="0.4">
      <c r="B2" s="19" t="s">
        <v>230</v>
      </c>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row>
    <row r="3" spans="2:47" s="21" customFormat="1" ht="9.9499999999999993" customHeight="1" x14ac:dyDescent="0.4">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row>
    <row r="4" spans="2:47" s="24" customFormat="1" ht="30.75" customHeight="1" x14ac:dyDescent="0.4">
      <c r="B4" s="1125" t="s">
        <v>231</v>
      </c>
      <c r="C4" s="1125"/>
      <c r="D4" s="1125"/>
      <c r="E4" s="1125"/>
      <c r="F4" s="1125"/>
      <c r="G4" s="1125"/>
      <c r="H4" s="1125"/>
      <c r="I4" s="1125"/>
      <c r="J4" s="1125"/>
      <c r="K4" s="22" t="s">
        <v>232</v>
      </c>
      <c r="L4" s="1126" t="s">
        <v>233</v>
      </c>
      <c r="M4" s="1126"/>
      <c r="N4" s="1126"/>
      <c r="O4" s="1126"/>
      <c r="P4" s="1126"/>
      <c r="Q4" s="1127" t="s">
        <v>562</v>
      </c>
      <c r="R4" s="1127"/>
      <c r="S4" s="1127"/>
      <c r="T4" s="1127"/>
      <c r="U4" s="1127"/>
      <c r="V4" s="1127"/>
      <c r="W4" s="1127"/>
      <c r="X4" s="1127"/>
      <c r="Y4" s="1127"/>
      <c r="Z4" s="1127"/>
      <c r="AA4" s="1127"/>
      <c r="AB4" s="1127"/>
      <c r="AC4" s="1127"/>
      <c r="AD4" s="1127"/>
      <c r="AE4" s="1127"/>
      <c r="AF4" s="1127"/>
      <c r="AG4" s="1127"/>
      <c r="AH4" s="1127"/>
      <c r="AI4" s="1127"/>
      <c r="AJ4" s="1127"/>
      <c r="AK4" s="22" t="s">
        <v>176</v>
      </c>
      <c r="AL4" s="23"/>
      <c r="AM4" s="23"/>
      <c r="AN4" s="23"/>
      <c r="AO4" s="23"/>
      <c r="AP4" s="23"/>
      <c r="AQ4" s="23"/>
      <c r="AR4" s="23"/>
      <c r="AS4" s="23"/>
      <c r="AT4" s="23"/>
      <c r="AU4" s="23"/>
    </row>
    <row r="5" spans="2:47" s="24" customFormat="1" ht="9.9499999999999993" customHeight="1" x14ac:dyDescent="0.4">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3"/>
      <c r="AL5" s="23"/>
      <c r="AM5" s="23"/>
      <c r="AN5" s="23"/>
      <c r="AO5" s="23"/>
      <c r="AP5" s="23"/>
      <c r="AQ5" s="23"/>
      <c r="AR5" s="23"/>
      <c r="AS5" s="23"/>
      <c r="AT5" s="23"/>
      <c r="AU5" s="23"/>
    </row>
    <row r="6" spans="2:47" s="24" customFormat="1" ht="12" customHeight="1" x14ac:dyDescent="0.4">
      <c r="B6" s="19"/>
      <c r="C6" s="20"/>
      <c r="D6" s="20"/>
      <c r="E6" s="20"/>
      <c r="F6" s="20"/>
      <c r="G6" s="20"/>
      <c r="H6" s="20"/>
      <c r="I6" s="20"/>
      <c r="J6" s="20"/>
      <c r="K6" s="20"/>
      <c r="L6" s="20"/>
      <c r="M6" s="20"/>
      <c r="N6" s="26"/>
      <c r="O6" s="27"/>
      <c r="P6" s="27"/>
      <c r="Q6" s="28"/>
      <c r="R6" s="28"/>
      <c r="S6" s="28"/>
      <c r="T6" s="28"/>
      <c r="U6" s="28"/>
      <c r="V6" s="28"/>
      <c r="W6" s="28"/>
      <c r="X6" s="28"/>
      <c r="Y6" s="28"/>
      <c r="Z6" s="28"/>
      <c r="AA6" s="28"/>
      <c r="AB6" s="28"/>
      <c r="AC6" s="28"/>
      <c r="AD6" s="28"/>
      <c r="AE6" s="28"/>
      <c r="AF6" s="28"/>
      <c r="AG6" s="28"/>
      <c r="AH6" s="28"/>
      <c r="AI6" s="28"/>
      <c r="AJ6" s="28"/>
      <c r="AK6" s="29" t="s">
        <v>662</v>
      </c>
      <c r="AL6" s="23"/>
      <c r="AM6" s="23"/>
      <c r="AN6" s="23"/>
      <c r="AO6" s="23"/>
      <c r="AS6" s="255"/>
      <c r="AT6" s="255"/>
      <c r="AU6" s="255"/>
    </row>
    <row r="7" spans="2:47" s="24" customFormat="1" ht="15" customHeight="1" thickBot="1" x14ac:dyDescent="0.45">
      <c r="B7" s="30" t="s">
        <v>234</v>
      </c>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3"/>
      <c r="AL7" s="23"/>
      <c r="AM7" s="23"/>
      <c r="AN7" s="23"/>
      <c r="AO7" s="23"/>
      <c r="AS7" s="255"/>
      <c r="AT7" s="255"/>
      <c r="AU7" s="255"/>
    </row>
    <row r="8" spans="2:47" ht="18" customHeight="1" x14ac:dyDescent="0.4">
      <c r="B8" s="1128" t="s">
        <v>235</v>
      </c>
      <c r="C8" s="1129"/>
      <c r="D8" s="1129"/>
      <c r="E8" s="1130"/>
      <c r="F8" s="31" t="s">
        <v>236</v>
      </c>
      <c r="G8" s="32"/>
      <c r="H8" s="32"/>
      <c r="I8" s="32"/>
      <c r="J8" s="32"/>
      <c r="K8" s="32"/>
      <c r="L8" s="32"/>
      <c r="M8" s="32"/>
      <c r="N8" s="32"/>
      <c r="O8" s="31" t="s">
        <v>237</v>
      </c>
      <c r="P8" s="32"/>
      <c r="Q8" s="32"/>
      <c r="R8" s="32"/>
      <c r="S8" s="32"/>
      <c r="T8" s="32"/>
      <c r="U8" s="32"/>
      <c r="V8" s="32"/>
      <c r="W8" s="32"/>
      <c r="X8" s="32"/>
      <c r="Y8" s="32"/>
      <c r="Z8" s="32"/>
      <c r="AA8" s="32"/>
      <c r="AB8" s="32"/>
      <c r="AC8" s="32"/>
      <c r="AD8" s="32"/>
      <c r="AE8" s="32"/>
      <c r="AF8" s="32"/>
      <c r="AG8" s="32"/>
      <c r="AH8" s="32"/>
      <c r="AI8" s="32"/>
      <c r="AJ8" s="32"/>
      <c r="AK8" s="33"/>
      <c r="AS8" s="255"/>
      <c r="AT8" s="255"/>
      <c r="AU8" s="255"/>
    </row>
    <row r="9" spans="2:47" ht="18" customHeight="1" x14ac:dyDescent="0.4">
      <c r="B9" s="1131"/>
      <c r="C9" s="906"/>
      <c r="D9" s="906"/>
      <c r="E9" s="907"/>
      <c r="F9" s="35" t="s">
        <v>98</v>
      </c>
      <c r="G9" s="36" t="s">
        <v>238</v>
      </c>
      <c r="H9" s="37"/>
      <c r="I9" s="37"/>
      <c r="J9" s="37"/>
      <c r="K9" s="37"/>
      <c r="L9" s="37"/>
      <c r="M9" s="37"/>
      <c r="N9" s="37"/>
      <c r="O9" s="38"/>
      <c r="P9" s="39" t="s">
        <v>239</v>
      </c>
      <c r="Q9" s="39" t="s">
        <v>240</v>
      </c>
      <c r="R9" s="39" t="s">
        <v>241</v>
      </c>
      <c r="S9" s="39" t="s">
        <v>242</v>
      </c>
      <c r="T9" s="39" t="s">
        <v>243</v>
      </c>
      <c r="U9" s="39" t="s">
        <v>244</v>
      </c>
      <c r="V9" s="39" t="s">
        <v>245</v>
      </c>
      <c r="W9" s="39"/>
      <c r="X9" s="39"/>
      <c r="Y9" s="39"/>
      <c r="Z9" s="39"/>
      <c r="AA9" s="39"/>
      <c r="AB9" s="39"/>
      <c r="AC9" s="39"/>
      <c r="AD9" s="39"/>
      <c r="AE9" s="39"/>
      <c r="AF9" s="39"/>
      <c r="AG9" s="39"/>
      <c r="AH9" s="39"/>
      <c r="AI9" s="39"/>
      <c r="AJ9" s="39"/>
      <c r="AK9" s="40"/>
      <c r="AN9" s="34" t="s">
        <v>248</v>
      </c>
      <c r="AO9" s="34" t="str">
        <f>IF(AND($F$10="□",$F$11="□",$F$12="□",$F$13="□"),"■","")</f>
        <v>■</v>
      </c>
      <c r="AS9" s="255"/>
      <c r="AT9" s="255"/>
      <c r="AU9" s="255"/>
    </row>
    <row r="10" spans="2:47" ht="18" customHeight="1" x14ac:dyDescent="0.4">
      <c r="B10" s="1131"/>
      <c r="C10" s="906"/>
      <c r="D10" s="906"/>
      <c r="E10" s="907"/>
      <c r="F10" s="41" t="s">
        <v>98</v>
      </c>
      <c r="G10" s="42" t="s">
        <v>249</v>
      </c>
      <c r="H10" s="43"/>
      <c r="I10" s="43"/>
      <c r="J10" s="43"/>
      <c r="K10" s="43"/>
      <c r="L10" s="43"/>
      <c r="M10" s="43"/>
      <c r="N10" s="43"/>
      <c r="O10" s="44"/>
      <c r="P10" s="45"/>
      <c r="Q10" s="45" t="s">
        <v>240</v>
      </c>
      <c r="R10" s="45" t="s">
        <v>241</v>
      </c>
      <c r="S10" s="45"/>
      <c r="T10" s="45"/>
      <c r="U10" s="45"/>
      <c r="V10" s="45"/>
      <c r="W10" s="45"/>
      <c r="X10" s="45"/>
      <c r="Y10" s="45"/>
      <c r="Z10" s="45"/>
      <c r="AA10" s="45"/>
      <c r="AB10" s="45"/>
      <c r="AC10" s="45"/>
      <c r="AD10" s="45"/>
      <c r="AE10" s="45"/>
      <c r="AF10" s="45"/>
      <c r="AG10" s="45"/>
      <c r="AH10" s="45"/>
      <c r="AI10" s="45"/>
      <c r="AJ10" s="45"/>
      <c r="AK10" s="46"/>
      <c r="AN10" s="34" t="s">
        <v>98</v>
      </c>
      <c r="AO10" s="34" t="str">
        <f>IF(AND($F$9="□",$F$13="□"),"■","")</f>
        <v>■</v>
      </c>
      <c r="AS10" s="255"/>
      <c r="AT10" s="255"/>
      <c r="AU10" s="255"/>
    </row>
    <row r="11" spans="2:47" ht="18" customHeight="1" x14ac:dyDescent="0.4">
      <c r="B11" s="1131"/>
      <c r="C11" s="906"/>
      <c r="D11" s="906"/>
      <c r="E11" s="907"/>
      <c r="F11" s="41" t="s">
        <v>98</v>
      </c>
      <c r="G11" s="42" t="s">
        <v>637</v>
      </c>
      <c r="H11" s="43"/>
      <c r="I11" s="43"/>
      <c r="J11" s="43"/>
      <c r="K11" s="43"/>
      <c r="L11" s="43"/>
      <c r="M11" s="43"/>
      <c r="N11" s="43"/>
      <c r="O11" s="44"/>
      <c r="P11" s="45"/>
      <c r="Q11" s="45" t="s">
        <v>240</v>
      </c>
      <c r="R11" s="45" t="s">
        <v>241</v>
      </c>
      <c r="S11" s="45"/>
      <c r="T11" s="45"/>
      <c r="U11" s="45"/>
      <c r="V11" s="45"/>
      <c r="W11" s="45"/>
      <c r="X11" s="45"/>
      <c r="Y11" s="45"/>
      <c r="Z11" s="45"/>
      <c r="AA11" s="45"/>
      <c r="AB11" s="45"/>
      <c r="AC11" s="45"/>
      <c r="AD11" s="45"/>
      <c r="AE11" s="45"/>
      <c r="AF11" s="45"/>
      <c r="AG11" s="45"/>
      <c r="AH11" s="45"/>
      <c r="AI11" s="45"/>
      <c r="AJ11" s="45"/>
      <c r="AK11" s="46"/>
      <c r="AN11" s="34" t="s">
        <v>98</v>
      </c>
      <c r="AO11" s="34" t="str">
        <f>IF(AND($F$9="□",$F$13="□"),"■","")</f>
        <v>■</v>
      </c>
      <c r="AS11" s="263"/>
      <c r="AT11" s="263"/>
      <c r="AU11" s="263"/>
    </row>
    <row r="12" spans="2:47" ht="18" customHeight="1" x14ac:dyDescent="0.4">
      <c r="B12" s="1131"/>
      <c r="C12" s="906"/>
      <c r="D12" s="906"/>
      <c r="E12" s="907"/>
      <c r="F12" s="41" t="s">
        <v>98</v>
      </c>
      <c r="G12" s="42" t="s">
        <v>251</v>
      </c>
      <c r="H12" s="43"/>
      <c r="I12" s="43"/>
      <c r="J12" s="43"/>
      <c r="K12" s="43"/>
      <c r="L12" s="43"/>
      <c r="M12" s="43"/>
      <c r="N12" s="43"/>
      <c r="O12" s="44"/>
      <c r="P12" s="45"/>
      <c r="Q12" s="45" t="s">
        <v>240</v>
      </c>
      <c r="R12" s="47"/>
      <c r="S12" s="47" t="s">
        <v>503</v>
      </c>
      <c r="T12" s="45"/>
      <c r="U12" s="45"/>
      <c r="V12" s="45"/>
      <c r="W12" s="45"/>
      <c r="X12" s="45"/>
      <c r="Y12" s="45"/>
      <c r="Z12" s="45"/>
      <c r="AA12" s="45"/>
      <c r="AB12" s="45"/>
      <c r="AC12" s="45"/>
      <c r="AD12" s="45"/>
      <c r="AE12" s="45"/>
      <c r="AF12" s="45"/>
      <c r="AG12" s="45"/>
      <c r="AH12" s="45"/>
      <c r="AI12" s="45"/>
      <c r="AJ12" s="45"/>
      <c r="AK12" s="46"/>
      <c r="AN12" s="34" t="s">
        <v>98</v>
      </c>
      <c r="AO12" s="34" t="str">
        <f>IF(AND($F$9="□",$F$13="□"),"■","")</f>
        <v>■</v>
      </c>
      <c r="AS12" s="255"/>
      <c r="AT12" s="255"/>
      <c r="AU12" s="255"/>
    </row>
    <row r="13" spans="2:47" ht="18" customHeight="1" thickBot="1" x14ac:dyDescent="0.45">
      <c r="B13" s="1132"/>
      <c r="C13" s="1133"/>
      <c r="D13" s="1133"/>
      <c r="E13" s="1134"/>
      <c r="F13" s="48" t="s">
        <v>98</v>
      </c>
      <c r="G13" s="49" t="s">
        <v>253</v>
      </c>
      <c r="H13" s="50"/>
      <c r="I13" s="50"/>
      <c r="J13" s="50"/>
      <c r="K13" s="50"/>
      <c r="L13" s="50"/>
      <c r="M13" s="50"/>
      <c r="N13" s="50"/>
      <c r="O13" s="51"/>
      <c r="P13" s="52"/>
      <c r="Q13" s="52" t="s">
        <v>240</v>
      </c>
      <c r="R13" s="52" t="s">
        <v>241</v>
      </c>
      <c r="S13" s="52"/>
      <c r="T13" s="52"/>
      <c r="U13" s="52"/>
      <c r="V13" s="52"/>
      <c r="W13" s="52"/>
      <c r="X13" s="52"/>
      <c r="Y13" s="52"/>
      <c r="Z13" s="52"/>
      <c r="AA13" s="52"/>
      <c r="AB13" s="52"/>
      <c r="AC13" s="52"/>
      <c r="AD13" s="52"/>
      <c r="AE13" s="52"/>
      <c r="AF13" s="52"/>
      <c r="AG13" s="52"/>
      <c r="AH13" s="52"/>
      <c r="AI13" s="52"/>
      <c r="AJ13" s="52"/>
      <c r="AK13" s="53"/>
      <c r="AN13" s="34" t="s">
        <v>98</v>
      </c>
      <c r="AO13" s="34" t="str">
        <f>IF(AND($F$9="□",$F$10="□",$F$11="□",$F$12="□"),"■","")</f>
        <v>■</v>
      </c>
      <c r="AS13" s="255"/>
      <c r="AT13" s="255"/>
      <c r="AU13" s="255"/>
    </row>
    <row r="14" spans="2:47" ht="9.9499999999999993" customHeight="1" thickBot="1" x14ac:dyDescent="0.45">
      <c r="AS14" s="255"/>
      <c r="AT14" s="255"/>
      <c r="AU14" s="255"/>
    </row>
    <row r="15" spans="2:47" ht="18" customHeight="1" x14ac:dyDescent="0.4">
      <c r="B15" s="54" t="s">
        <v>239</v>
      </c>
      <c r="C15" s="1135" t="s">
        <v>254</v>
      </c>
      <c r="D15" s="1136"/>
      <c r="E15" s="1136"/>
      <c r="F15" s="1136"/>
      <c r="G15" s="1136"/>
      <c r="H15" s="1136"/>
      <c r="I15" s="1136"/>
      <c r="J15" s="1137"/>
      <c r="K15" s="1137"/>
      <c r="L15" s="1137"/>
      <c r="M15" s="1137"/>
      <c r="N15" s="1137"/>
      <c r="O15" s="1137"/>
      <c r="P15" s="1137"/>
      <c r="Q15" s="1137"/>
      <c r="R15" s="1137"/>
      <c r="S15" s="1137"/>
      <c r="T15" s="1137"/>
      <c r="U15" s="1137"/>
      <c r="V15" s="1137"/>
      <c r="W15" s="1137"/>
      <c r="X15" s="1137"/>
      <c r="Y15" s="1137"/>
      <c r="Z15" s="1137"/>
      <c r="AA15" s="1137"/>
      <c r="AB15" s="1137"/>
      <c r="AC15" s="1137"/>
      <c r="AD15" s="1137"/>
      <c r="AE15" s="1137"/>
      <c r="AF15" s="1137"/>
      <c r="AG15" s="1137"/>
      <c r="AH15" s="1137"/>
      <c r="AI15" s="1137"/>
      <c r="AJ15" s="1137"/>
      <c r="AK15" s="1138"/>
      <c r="AS15" s="255"/>
      <c r="AT15" s="255"/>
      <c r="AU15" s="255"/>
    </row>
    <row r="16" spans="2:47" ht="24" customHeight="1" thickBot="1" x14ac:dyDescent="0.45">
      <c r="B16" s="55"/>
      <c r="C16" s="56"/>
      <c r="D16" s="1141" t="s">
        <v>255</v>
      </c>
      <c r="E16" s="1142"/>
      <c r="F16" s="1142"/>
      <c r="G16" s="1142"/>
      <c r="H16" s="1142"/>
      <c r="I16" s="1143"/>
      <c r="J16" s="1144"/>
      <c r="K16" s="1145"/>
      <c r="L16" s="1145"/>
      <c r="M16" s="1145"/>
      <c r="N16" s="1145"/>
      <c r="O16" s="1145"/>
      <c r="P16" s="1145"/>
      <c r="Q16" s="1145"/>
      <c r="R16" s="1145"/>
      <c r="S16" s="1145"/>
      <c r="T16" s="1145"/>
      <c r="U16" s="1145"/>
      <c r="V16" s="1145"/>
      <c r="W16" s="1145"/>
      <c r="X16" s="1145"/>
      <c r="Y16" s="1145"/>
      <c r="Z16" s="1145"/>
      <c r="AA16" s="1145"/>
      <c r="AB16" s="1145"/>
      <c r="AC16" s="1145"/>
      <c r="AD16" s="1145"/>
      <c r="AE16" s="1145"/>
      <c r="AF16" s="1145"/>
      <c r="AG16" s="1145"/>
      <c r="AH16" s="1145"/>
      <c r="AI16" s="1145"/>
      <c r="AJ16" s="1145"/>
      <c r="AK16" s="1146"/>
      <c r="AS16" s="255"/>
      <c r="AT16" s="255"/>
      <c r="AU16" s="255"/>
    </row>
    <row r="17" spans="2:47" s="24" customFormat="1" ht="12" customHeight="1" thickBot="1" x14ac:dyDescent="0.45">
      <c r="B17" s="19"/>
      <c r="C17" s="20"/>
      <c r="D17" s="20"/>
      <c r="E17" s="20"/>
      <c r="F17" s="20"/>
      <c r="G17" s="20"/>
      <c r="H17" s="20"/>
      <c r="I17" s="20"/>
      <c r="J17" s="20"/>
      <c r="K17" s="20"/>
      <c r="L17" s="20"/>
      <c r="M17" s="20"/>
      <c r="N17" s="26"/>
      <c r="O17" s="27"/>
      <c r="P17" s="27"/>
      <c r="Q17" s="28"/>
      <c r="R17" s="28"/>
      <c r="S17" s="28"/>
      <c r="T17" s="28"/>
      <c r="U17" s="28"/>
      <c r="V17" s="28"/>
      <c r="W17" s="28"/>
      <c r="X17" s="28"/>
      <c r="Y17" s="28"/>
      <c r="Z17" s="28"/>
      <c r="AA17" s="28"/>
      <c r="AB17" s="28"/>
      <c r="AC17" s="28"/>
      <c r="AD17" s="28"/>
      <c r="AE17" s="28"/>
      <c r="AF17" s="28"/>
      <c r="AG17" s="28"/>
      <c r="AH17" s="28"/>
      <c r="AI17" s="28"/>
      <c r="AJ17" s="28"/>
      <c r="AK17" s="29"/>
      <c r="AL17" s="23"/>
      <c r="AM17" s="23"/>
      <c r="AN17" s="23"/>
      <c r="AO17" s="23"/>
      <c r="AS17" s="255"/>
      <c r="AT17" s="255"/>
      <c r="AU17" s="255"/>
    </row>
    <row r="18" spans="2:47" ht="18" customHeight="1" x14ac:dyDescent="0.4">
      <c r="B18" s="54" t="s">
        <v>240</v>
      </c>
      <c r="C18" s="1135" t="s">
        <v>256</v>
      </c>
      <c r="D18" s="1136"/>
      <c r="E18" s="1136"/>
      <c r="F18" s="1136"/>
      <c r="G18" s="1136"/>
      <c r="H18" s="1136"/>
      <c r="I18" s="1136"/>
      <c r="J18" s="1137"/>
      <c r="K18" s="1137"/>
      <c r="L18" s="1137"/>
      <c r="M18" s="1137"/>
      <c r="N18" s="1137"/>
      <c r="O18" s="1137"/>
      <c r="P18" s="1137"/>
      <c r="Q18" s="1137"/>
      <c r="R18" s="1137"/>
      <c r="S18" s="1137"/>
      <c r="T18" s="1137"/>
      <c r="U18" s="1137"/>
      <c r="V18" s="1137"/>
      <c r="W18" s="1137"/>
      <c r="X18" s="1137"/>
      <c r="Y18" s="1137"/>
      <c r="Z18" s="1137"/>
      <c r="AA18" s="1137"/>
      <c r="AB18" s="1137"/>
      <c r="AC18" s="1137"/>
      <c r="AD18" s="1137"/>
      <c r="AE18" s="1137"/>
      <c r="AF18" s="1137"/>
      <c r="AG18" s="1137"/>
      <c r="AH18" s="1137"/>
      <c r="AI18" s="1137"/>
      <c r="AJ18" s="1137"/>
      <c r="AK18" s="1138"/>
    </row>
    <row r="19" spans="2:47" ht="24" customHeight="1" thickBot="1" x14ac:dyDescent="0.45">
      <c r="B19" s="55"/>
      <c r="C19" s="56"/>
      <c r="D19" s="1141" t="s">
        <v>257</v>
      </c>
      <c r="E19" s="1142"/>
      <c r="F19" s="1142"/>
      <c r="G19" s="1142"/>
      <c r="H19" s="1142"/>
      <c r="I19" s="1143"/>
      <c r="J19" s="1147"/>
      <c r="K19" s="1148"/>
      <c r="L19" s="1148"/>
      <c r="M19" s="1148"/>
      <c r="N19" s="1148"/>
      <c r="O19" s="1148"/>
      <c r="P19" s="1148"/>
      <c r="Q19" s="1148"/>
      <c r="R19" s="1148"/>
      <c r="S19" s="1148"/>
      <c r="T19" s="1148"/>
      <c r="U19" s="1148"/>
      <c r="V19" s="1148"/>
      <c r="W19" s="1149"/>
      <c r="X19" s="1150" t="s">
        <v>258</v>
      </c>
      <c r="Y19" s="1151"/>
      <c r="Z19" s="1151"/>
      <c r="AA19" s="1151"/>
      <c r="AB19" s="1152"/>
      <c r="AC19" s="1153"/>
      <c r="AD19" s="1154"/>
      <c r="AE19" s="1154"/>
      <c r="AF19" s="1154"/>
      <c r="AG19" s="1154"/>
      <c r="AH19" s="1154"/>
      <c r="AI19" s="1154"/>
      <c r="AJ19" s="1154"/>
      <c r="AK19" s="1155"/>
    </row>
    <row r="20" spans="2:47" ht="12" customHeight="1" x14ac:dyDescent="0.4">
      <c r="B20" s="57" t="s">
        <v>260</v>
      </c>
      <c r="C20" s="1139" t="s">
        <v>563</v>
      </c>
      <c r="D20" s="1139"/>
      <c r="E20" s="1139"/>
      <c r="F20" s="1139"/>
      <c r="G20" s="1139"/>
      <c r="H20" s="1139"/>
      <c r="I20" s="1139"/>
      <c r="J20" s="1139"/>
      <c r="K20" s="1139"/>
      <c r="L20" s="1139"/>
      <c r="M20" s="1139"/>
      <c r="N20" s="1139"/>
      <c r="O20" s="1139"/>
      <c r="P20" s="1139"/>
      <c r="Q20" s="1139"/>
      <c r="R20" s="1139"/>
      <c r="S20" s="1139"/>
      <c r="T20" s="1139"/>
      <c r="U20" s="1139"/>
      <c r="V20" s="1139"/>
      <c r="W20" s="1139"/>
      <c r="X20" s="1139"/>
      <c r="Y20" s="1139"/>
      <c r="Z20" s="1139"/>
      <c r="AA20" s="1139"/>
      <c r="AB20" s="1139"/>
      <c r="AC20" s="1139"/>
      <c r="AD20" s="1139"/>
      <c r="AE20" s="1139"/>
      <c r="AF20" s="1139"/>
      <c r="AG20" s="1139"/>
      <c r="AH20" s="1139"/>
      <c r="AI20" s="1139"/>
      <c r="AJ20" s="1139"/>
      <c r="AK20" s="1139"/>
    </row>
    <row r="21" spans="2:47" ht="12" customHeight="1" x14ac:dyDescent="0.4">
      <c r="B21" s="57" t="s">
        <v>261</v>
      </c>
      <c r="C21" s="1139" t="s">
        <v>529</v>
      </c>
      <c r="D21" s="1139"/>
      <c r="E21" s="1139"/>
      <c r="F21" s="1139"/>
      <c r="G21" s="1139"/>
      <c r="H21" s="1139"/>
      <c r="I21" s="1139"/>
      <c r="J21" s="1139"/>
      <c r="K21" s="1139"/>
      <c r="L21" s="1139"/>
      <c r="M21" s="1139"/>
      <c r="N21" s="1139"/>
      <c r="O21" s="1139"/>
      <c r="P21" s="1139"/>
      <c r="Q21" s="1139"/>
      <c r="R21" s="1139"/>
      <c r="S21" s="1139"/>
      <c r="T21" s="1139"/>
      <c r="U21" s="1139"/>
      <c r="V21" s="1139"/>
      <c r="W21" s="1139"/>
      <c r="X21" s="1139"/>
      <c r="Y21" s="1139"/>
      <c r="Z21" s="1139"/>
      <c r="AA21" s="1139"/>
      <c r="AB21" s="1139"/>
      <c r="AC21" s="1139"/>
      <c r="AD21" s="1139"/>
      <c r="AE21" s="1139"/>
      <c r="AF21" s="1139"/>
      <c r="AG21" s="1139"/>
      <c r="AH21" s="1139"/>
      <c r="AI21" s="1139"/>
      <c r="AJ21" s="1139"/>
      <c r="AK21" s="1139"/>
    </row>
    <row r="22" spans="2:47" ht="12" customHeight="1" x14ac:dyDescent="0.4">
      <c r="B22" s="57" t="s">
        <v>263</v>
      </c>
      <c r="C22" s="1139" t="s">
        <v>264</v>
      </c>
      <c r="D22" s="1139"/>
      <c r="E22" s="1139"/>
      <c r="F22" s="1139"/>
      <c r="G22" s="1139"/>
      <c r="H22" s="1139"/>
      <c r="I22" s="1139"/>
      <c r="J22" s="1139"/>
      <c r="K22" s="1139"/>
      <c r="L22" s="1139"/>
      <c r="M22" s="1139"/>
      <c r="N22" s="1139"/>
      <c r="O22" s="1139"/>
      <c r="P22" s="1139"/>
      <c r="Q22" s="1139"/>
      <c r="R22" s="1139"/>
      <c r="S22" s="1139"/>
      <c r="T22" s="1139"/>
      <c r="U22" s="1139"/>
      <c r="V22" s="1139"/>
      <c r="W22" s="1139"/>
      <c r="X22" s="1139"/>
      <c r="Y22" s="1139"/>
      <c r="Z22" s="1139"/>
      <c r="AA22" s="1139"/>
      <c r="AB22" s="1139"/>
      <c r="AC22" s="1139"/>
      <c r="AD22" s="1139"/>
      <c r="AE22" s="1139"/>
      <c r="AF22" s="1139"/>
      <c r="AG22" s="1139"/>
      <c r="AH22" s="1139"/>
      <c r="AI22" s="1139"/>
      <c r="AJ22" s="1139"/>
      <c r="AK22" s="1139"/>
    </row>
    <row r="23" spans="2:47" ht="4.5" customHeight="1" x14ac:dyDescent="0.4"/>
    <row r="24" spans="2:47" ht="18" customHeight="1" thickBot="1" x14ac:dyDescent="0.45">
      <c r="B24" s="58" t="s">
        <v>475</v>
      </c>
    </row>
    <row r="25" spans="2:47" s="66" customFormat="1" ht="18" customHeight="1" x14ac:dyDescent="0.4">
      <c r="B25" s="59" t="s">
        <v>241</v>
      </c>
      <c r="C25" s="60">
        <v>1</v>
      </c>
      <c r="D25" s="61" t="s">
        <v>564</v>
      </c>
      <c r="E25" s="62"/>
      <c r="F25" s="62"/>
      <c r="G25" s="62"/>
      <c r="H25" s="62"/>
      <c r="I25" s="62"/>
      <c r="J25" s="62"/>
      <c r="K25" s="63"/>
      <c r="L25" s="63"/>
      <c r="M25" s="63"/>
      <c r="N25" s="63"/>
      <c r="O25" s="63"/>
      <c r="P25" s="63"/>
      <c r="Q25" s="63"/>
      <c r="R25" s="63"/>
      <c r="S25" s="63"/>
      <c r="T25" s="63"/>
      <c r="U25" s="64"/>
      <c r="V25" s="64"/>
      <c r="W25" s="64"/>
      <c r="X25" s="64"/>
      <c r="Y25" s="64"/>
      <c r="Z25" s="64"/>
      <c r="AA25" s="64"/>
      <c r="AB25" s="64"/>
      <c r="AC25" s="64"/>
      <c r="AD25" s="64"/>
      <c r="AE25" s="64"/>
      <c r="AF25" s="64"/>
      <c r="AG25" s="64"/>
      <c r="AH25" s="64"/>
      <c r="AI25" s="64"/>
      <c r="AJ25" s="64"/>
      <c r="AK25" s="65"/>
    </row>
    <row r="26" spans="2:47" s="66" customFormat="1" ht="18" customHeight="1" x14ac:dyDescent="0.4">
      <c r="B26" s="67"/>
      <c r="C26" s="68"/>
      <c r="D26" s="1072" t="s">
        <v>267</v>
      </c>
      <c r="E26" s="1073" t="s">
        <v>268</v>
      </c>
      <c r="F26" s="1074"/>
      <c r="G26" s="1088"/>
      <c r="H26" s="1073" t="s">
        <v>269</v>
      </c>
      <c r="I26" s="1074"/>
      <c r="J26" s="1074"/>
      <c r="K26" s="1074"/>
      <c r="L26" s="1074"/>
      <c r="M26" s="1088"/>
      <c r="N26" s="999" t="s">
        <v>270</v>
      </c>
      <c r="O26" s="1000"/>
      <c r="P26" s="1000"/>
      <c r="Q26" s="1000"/>
      <c r="R26" s="1000"/>
      <c r="S26" s="1001"/>
      <c r="T26" s="999" t="s">
        <v>271</v>
      </c>
      <c r="U26" s="1000"/>
      <c r="V26" s="1000"/>
      <c r="W26" s="1000"/>
      <c r="X26" s="1000"/>
      <c r="Y26" s="1000"/>
      <c r="Z26" s="1000"/>
      <c r="AA26" s="1000"/>
      <c r="AB26" s="1001"/>
      <c r="AC26" s="999" t="s">
        <v>272</v>
      </c>
      <c r="AD26" s="1000"/>
      <c r="AE26" s="1000"/>
      <c r="AF26" s="1000"/>
      <c r="AG26" s="1000"/>
      <c r="AH26" s="1000"/>
      <c r="AI26" s="1000"/>
      <c r="AJ26" s="1000"/>
      <c r="AK26" s="1123"/>
    </row>
    <row r="27" spans="2:47" s="66" customFormat="1" ht="18" customHeight="1" x14ac:dyDescent="0.4">
      <c r="B27" s="67"/>
      <c r="C27" s="68"/>
      <c r="D27" s="995"/>
      <c r="E27" s="996"/>
      <c r="F27" s="997"/>
      <c r="G27" s="998"/>
      <c r="H27" s="996"/>
      <c r="I27" s="997"/>
      <c r="J27" s="997"/>
      <c r="K27" s="997"/>
      <c r="L27" s="997"/>
      <c r="M27" s="998"/>
      <c r="N27" s="999" t="s">
        <v>273</v>
      </c>
      <c r="O27" s="1000"/>
      <c r="P27" s="1000"/>
      <c r="Q27" s="1000"/>
      <c r="R27" s="1000"/>
      <c r="S27" s="1001"/>
      <c r="T27" s="999" t="s">
        <v>275</v>
      </c>
      <c r="U27" s="1000"/>
      <c r="V27" s="1000"/>
      <c r="W27" s="1000"/>
      <c r="X27" s="1001"/>
      <c r="Y27" s="999" t="s">
        <v>276</v>
      </c>
      <c r="Z27" s="1000"/>
      <c r="AA27" s="1000"/>
      <c r="AB27" s="1001"/>
      <c r="AC27" s="999" t="s">
        <v>275</v>
      </c>
      <c r="AD27" s="1000"/>
      <c r="AE27" s="1000"/>
      <c r="AF27" s="1000"/>
      <c r="AG27" s="1001"/>
      <c r="AH27" s="999" t="s">
        <v>276</v>
      </c>
      <c r="AI27" s="1000"/>
      <c r="AJ27" s="1000"/>
      <c r="AK27" s="1123"/>
    </row>
    <row r="28" spans="2:47" s="66" customFormat="1" ht="18" customHeight="1" x14ac:dyDescent="0.4">
      <c r="B28" s="67"/>
      <c r="C28" s="68"/>
      <c r="D28" s="242">
        <v>1</v>
      </c>
      <c r="E28" s="972"/>
      <c r="F28" s="973"/>
      <c r="G28" s="974"/>
      <c r="H28" s="951" t="s">
        <v>449</v>
      </c>
      <c r="I28" s="952"/>
      <c r="J28" s="952"/>
      <c r="K28" s="952"/>
      <c r="L28" s="952"/>
      <c r="M28" s="953"/>
      <c r="N28" s="972"/>
      <c r="O28" s="973"/>
      <c r="P28" s="973"/>
      <c r="Q28" s="973"/>
      <c r="R28" s="973"/>
      <c r="S28" s="974"/>
      <c r="T28" s="972"/>
      <c r="U28" s="973"/>
      <c r="V28" s="973"/>
      <c r="W28" s="973"/>
      <c r="X28" s="974"/>
      <c r="Y28" s="972"/>
      <c r="Z28" s="973"/>
      <c r="AA28" s="973"/>
      <c r="AB28" s="974"/>
      <c r="AC28" s="972"/>
      <c r="AD28" s="973"/>
      <c r="AE28" s="973"/>
      <c r="AF28" s="973"/>
      <c r="AG28" s="974"/>
      <c r="AH28" s="1058"/>
      <c r="AI28" s="1059"/>
      <c r="AJ28" s="1059"/>
      <c r="AK28" s="1124"/>
    </row>
    <row r="29" spans="2:47" s="66" customFormat="1" ht="18" customHeight="1" x14ac:dyDescent="0.4">
      <c r="B29" s="69"/>
      <c r="C29" s="70">
        <v>2</v>
      </c>
      <c r="D29" s="71" t="s">
        <v>565</v>
      </c>
      <c r="E29" s="138"/>
      <c r="F29" s="109"/>
      <c r="G29" s="109"/>
      <c r="H29" s="109"/>
      <c r="I29" s="109"/>
      <c r="J29" s="109"/>
      <c r="K29" s="139"/>
      <c r="L29" s="139"/>
      <c r="M29" s="139"/>
      <c r="N29" s="139"/>
      <c r="O29" s="139"/>
      <c r="P29" s="139"/>
      <c r="Q29" s="139"/>
      <c r="R29" s="139"/>
      <c r="S29" s="139"/>
      <c r="T29" s="75"/>
      <c r="U29" s="139"/>
      <c r="V29" s="139"/>
      <c r="W29" s="139"/>
      <c r="X29" s="139"/>
      <c r="Y29" s="139"/>
      <c r="Z29" s="139"/>
      <c r="AA29" s="139"/>
      <c r="AB29" s="74"/>
      <c r="AC29" s="74"/>
      <c r="AD29" s="74"/>
      <c r="AE29" s="74"/>
      <c r="AF29" s="74"/>
      <c r="AG29" s="74"/>
      <c r="AH29" s="74"/>
      <c r="AI29" s="75"/>
      <c r="AJ29" s="75"/>
      <c r="AK29" s="76"/>
    </row>
    <row r="30" spans="2:47" s="66" customFormat="1" ht="18" customHeight="1" x14ac:dyDescent="0.4">
      <c r="B30" s="67"/>
      <c r="C30" s="140"/>
      <c r="D30" s="994" t="s">
        <v>267</v>
      </c>
      <c r="E30" s="999" t="s">
        <v>282</v>
      </c>
      <c r="F30" s="1000"/>
      <c r="G30" s="1001"/>
      <c r="H30" s="1073" t="s">
        <v>566</v>
      </c>
      <c r="I30" s="1074"/>
      <c r="J30" s="1074"/>
      <c r="K30" s="1074"/>
      <c r="L30" s="1074"/>
      <c r="M30" s="1074"/>
      <c r="N30" s="1074"/>
      <c r="O30" s="1074"/>
      <c r="P30" s="1074"/>
      <c r="Q30" s="1074"/>
      <c r="R30" s="1074"/>
      <c r="S30" s="1074"/>
      <c r="T30" s="1074"/>
      <c r="U30" s="1074"/>
      <c r="V30" s="1088"/>
      <c r="W30" s="1073" t="s">
        <v>567</v>
      </c>
      <c r="X30" s="1074"/>
      <c r="Y30" s="1074"/>
      <c r="Z30" s="1074"/>
      <c r="AA30" s="1074"/>
      <c r="AB30" s="1074"/>
      <c r="AC30" s="1074"/>
      <c r="AD30" s="1074"/>
      <c r="AE30" s="1074"/>
      <c r="AF30" s="1074"/>
      <c r="AG30" s="1074"/>
      <c r="AH30" s="1074"/>
      <c r="AI30" s="1074"/>
      <c r="AJ30" s="1074"/>
      <c r="AK30" s="1075"/>
    </row>
    <row r="31" spans="2:47" s="66" customFormat="1" ht="18" customHeight="1" x14ac:dyDescent="0.4">
      <c r="B31" s="67"/>
      <c r="C31" s="140"/>
      <c r="D31" s="995"/>
      <c r="E31" s="999"/>
      <c r="F31" s="1000"/>
      <c r="G31" s="1001"/>
      <c r="H31" s="996"/>
      <c r="I31" s="997"/>
      <c r="J31" s="997"/>
      <c r="K31" s="997"/>
      <c r="L31" s="997"/>
      <c r="M31" s="997"/>
      <c r="N31" s="997"/>
      <c r="O31" s="997"/>
      <c r="P31" s="997"/>
      <c r="Q31" s="997"/>
      <c r="R31" s="997"/>
      <c r="S31" s="997"/>
      <c r="T31" s="997"/>
      <c r="U31" s="997"/>
      <c r="V31" s="998"/>
      <c r="W31" s="996"/>
      <c r="X31" s="997"/>
      <c r="Y31" s="997"/>
      <c r="Z31" s="997"/>
      <c r="AA31" s="997"/>
      <c r="AB31" s="997"/>
      <c r="AC31" s="997"/>
      <c r="AD31" s="997"/>
      <c r="AE31" s="997"/>
      <c r="AF31" s="997"/>
      <c r="AG31" s="997"/>
      <c r="AH31" s="997"/>
      <c r="AI31" s="997"/>
      <c r="AJ31" s="997"/>
      <c r="AK31" s="1076"/>
    </row>
    <row r="32" spans="2:47" s="66" customFormat="1" ht="18" customHeight="1" x14ac:dyDescent="0.4">
      <c r="B32" s="67"/>
      <c r="C32" s="68"/>
      <c r="D32" s="242">
        <v>1</v>
      </c>
      <c r="E32" s="972"/>
      <c r="F32" s="973"/>
      <c r="G32" s="974"/>
      <c r="H32" s="972"/>
      <c r="I32" s="973"/>
      <c r="J32" s="973"/>
      <c r="K32" s="973"/>
      <c r="L32" s="973"/>
      <c r="M32" s="973"/>
      <c r="N32" s="973"/>
      <c r="O32" s="973"/>
      <c r="P32" s="973"/>
      <c r="Q32" s="973"/>
      <c r="R32" s="973"/>
      <c r="S32" s="973"/>
      <c r="T32" s="973"/>
      <c r="U32" s="973"/>
      <c r="V32" s="974"/>
      <c r="W32" s="1311"/>
      <c r="X32" s="1180"/>
      <c r="Y32" s="1180"/>
      <c r="Z32" s="1180"/>
      <c r="AA32" s="1180"/>
      <c r="AB32" s="1180"/>
      <c r="AC32" s="1180"/>
      <c r="AD32" s="1180"/>
      <c r="AE32" s="1180"/>
      <c r="AF32" s="1180"/>
      <c r="AG32" s="1180"/>
      <c r="AH32" s="1180"/>
      <c r="AI32" s="1180"/>
      <c r="AJ32" s="1180"/>
      <c r="AK32" s="1182"/>
    </row>
    <row r="33" spans="1:41" s="66" customFormat="1" ht="18" customHeight="1" x14ac:dyDescent="0.4">
      <c r="B33" s="67"/>
      <c r="C33" s="68"/>
      <c r="D33" s="242">
        <v>2</v>
      </c>
      <c r="E33" s="972"/>
      <c r="F33" s="973"/>
      <c r="G33" s="974"/>
      <c r="H33" s="972"/>
      <c r="I33" s="973"/>
      <c r="J33" s="973"/>
      <c r="K33" s="973"/>
      <c r="L33" s="973"/>
      <c r="M33" s="973"/>
      <c r="N33" s="973"/>
      <c r="O33" s="973"/>
      <c r="P33" s="973"/>
      <c r="Q33" s="973"/>
      <c r="R33" s="973"/>
      <c r="S33" s="973"/>
      <c r="T33" s="973"/>
      <c r="U33" s="973"/>
      <c r="V33" s="974"/>
      <c r="W33" s="1311"/>
      <c r="X33" s="1180"/>
      <c r="Y33" s="1180"/>
      <c r="Z33" s="1180"/>
      <c r="AA33" s="1180"/>
      <c r="AB33" s="1180"/>
      <c r="AC33" s="1180"/>
      <c r="AD33" s="1180"/>
      <c r="AE33" s="1180"/>
      <c r="AF33" s="1180"/>
      <c r="AG33" s="1180"/>
      <c r="AH33" s="1180"/>
      <c r="AI33" s="1180"/>
      <c r="AJ33" s="1180"/>
      <c r="AK33" s="1182"/>
    </row>
    <row r="34" spans="1:41" s="66" customFormat="1" ht="18" customHeight="1" x14ac:dyDescent="0.4">
      <c r="B34" s="67"/>
      <c r="C34" s="68"/>
      <c r="D34" s="242">
        <v>3</v>
      </c>
      <c r="E34" s="972"/>
      <c r="F34" s="973"/>
      <c r="G34" s="974"/>
      <c r="H34" s="972"/>
      <c r="I34" s="973"/>
      <c r="J34" s="973"/>
      <c r="K34" s="973"/>
      <c r="L34" s="973"/>
      <c r="M34" s="973"/>
      <c r="N34" s="973"/>
      <c r="O34" s="973"/>
      <c r="P34" s="973"/>
      <c r="Q34" s="973"/>
      <c r="R34" s="973"/>
      <c r="S34" s="973"/>
      <c r="T34" s="973"/>
      <c r="U34" s="973"/>
      <c r="V34" s="974"/>
      <c r="W34" s="1311"/>
      <c r="X34" s="1180"/>
      <c r="Y34" s="1180"/>
      <c r="Z34" s="1180"/>
      <c r="AA34" s="1180"/>
      <c r="AB34" s="1180"/>
      <c r="AC34" s="1180"/>
      <c r="AD34" s="1180"/>
      <c r="AE34" s="1180"/>
      <c r="AF34" s="1180"/>
      <c r="AG34" s="1180"/>
      <c r="AH34" s="1180"/>
      <c r="AI34" s="1180"/>
      <c r="AJ34" s="1180"/>
      <c r="AK34" s="1182"/>
    </row>
    <row r="35" spans="1:41" s="66" customFormat="1" ht="18" customHeight="1" x14ac:dyDescent="0.4">
      <c r="B35" s="67"/>
      <c r="C35" s="68"/>
      <c r="D35" s="242">
        <v>4</v>
      </c>
      <c r="E35" s="972"/>
      <c r="F35" s="973"/>
      <c r="G35" s="974"/>
      <c r="H35" s="972"/>
      <c r="I35" s="973"/>
      <c r="J35" s="973"/>
      <c r="K35" s="973"/>
      <c r="L35" s="973"/>
      <c r="M35" s="973"/>
      <c r="N35" s="973"/>
      <c r="O35" s="973"/>
      <c r="P35" s="973"/>
      <c r="Q35" s="973"/>
      <c r="R35" s="973"/>
      <c r="S35" s="973"/>
      <c r="T35" s="973"/>
      <c r="U35" s="973"/>
      <c r="V35" s="974"/>
      <c r="W35" s="1311"/>
      <c r="X35" s="1180"/>
      <c r="Y35" s="1180"/>
      <c r="Z35" s="1180"/>
      <c r="AA35" s="1180"/>
      <c r="AB35" s="1180"/>
      <c r="AC35" s="1180"/>
      <c r="AD35" s="1180"/>
      <c r="AE35" s="1180"/>
      <c r="AF35" s="1180"/>
      <c r="AG35" s="1180"/>
      <c r="AH35" s="1180"/>
      <c r="AI35" s="1180"/>
      <c r="AJ35" s="1180"/>
      <c r="AK35" s="1182"/>
    </row>
    <row r="36" spans="1:41" s="66" customFormat="1" ht="18" customHeight="1" x14ac:dyDescent="0.4">
      <c r="B36" s="67"/>
      <c r="C36" s="68"/>
      <c r="D36" s="242">
        <v>5</v>
      </c>
      <c r="E36" s="972"/>
      <c r="F36" s="973"/>
      <c r="G36" s="974"/>
      <c r="H36" s="972"/>
      <c r="I36" s="973"/>
      <c r="J36" s="973"/>
      <c r="K36" s="973"/>
      <c r="L36" s="973"/>
      <c r="M36" s="973"/>
      <c r="N36" s="973"/>
      <c r="O36" s="973"/>
      <c r="P36" s="973"/>
      <c r="Q36" s="973"/>
      <c r="R36" s="973"/>
      <c r="S36" s="973"/>
      <c r="T36" s="973"/>
      <c r="U36" s="973"/>
      <c r="V36" s="974"/>
      <c r="W36" s="1311"/>
      <c r="X36" s="1180"/>
      <c r="Y36" s="1180"/>
      <c r="Z36" s="1180"/>
      <c r="AA36" s="1180"/>
      <c r="AB36" s="1180"/>
      <c r="AC36" s="1180"/>
      <c r="AD36" s="1180"/>
      <c r="AE36" s="1180"/>
      <c r="AF36" s="1180"/>
      <c r="AG36" s="1180"/>
      <c r="AH36" s="1180"/>
      <c r="AI36" s="1180"/>
      <c r="AJ36" s="1180"/>
      <c r="AK36" s="1182"/>
    </row>
    <row r="37" spans="1:41" s="66" customFormat="1" ht="18" customHeight="1" x14ac:dyDescent="0.4">
      <c r="B37" s="67"/>
      <c r="C37" s="68"/>
      <c r="D37" s="242">
        <v>6</v>
      </c>
      <c r="E37" s="972"/>
      <c r="F37" s="973"/>
      <c r="G37" s="974"/>
      <c r="H37" s="972"/>
      <c r="I37" s="973"/>
      <c r="J37" s="973"/>
      <c r="K37" s="973"/>
      <c r="L37" s="973"/>
      <c r="M37" s="973"/>
      <c r="N37" s="973"/>
      <c r="O37" s="973"/>
      <c r="P37" s="973"/>
      <c r="Q37" s="973"/>
      <c r="R37" s="973"/>
      <c r="S37" s="973"/>
      <c r="T37" s="973"/>
      <c r="U37" s="973"/>
      <c r="V37" s="974"/>
      <c r="W37" s="1311"/>
      <c r="X37" s="1180"/>
      <c r="Y37" s="1180"/>
      <c r="Z37" s="1180"/>
      <c r="AA37" s="1180"/>
      <c r="AB37" s="1180"/>
      <c r="AC37" s="1180"/>
      <c r="AD37" s="1180"/>
      <c r="AE37" s="1180"/>
      <c r="AF37" s="1180"/>
      <c r="AG37" s="1180"/>
      <c r="AH37" s="1180"/>
      <c r="AI37" s="1180"/>
      <c r="AJ37" s="1180"/>
      <c r="AK37" s="1182"/>
    </row>
    <row r="38" spans="1:41" s="66" customFormat="1" ht="18" customHeight="1" x14ac:dyDescent="0.4">
      <c r="B38" s="67"/>
      <c r="C38" s="68"/>
      <c r="D38" s="242">
        <v>7</v>
      </c>
      <c r="E38" s="972"/>
      <c r="F38" s="973"/>
      <c r="G38" s="974"/>
      <c r="H38" s="972"/>
      <c r="I38" s="973"/>
      <c r="J38" s="973"/>
      <c r="K38" s="973"/>
      <c r="L38" s="973"/>
      <c r="M38" s="973"/>
      <c r="N38" s="973"/>
      <c r="O38" s="973"/>
      <c r="P38" s="973"/>
      <c r="Q38" s="973"/>
      <c r="R38" s="973"/>
      <c r="S38" s="973"/>
      <c r="T38" s="973"/>
      <c r="U38" s="973"/>
      <c r="V38" s="974"/>
      <c r="W38" s="1311"/>
      <c r="X38" s="1180"/>
      <c r="Y38" s="1180"/>
      <c r="Z38" s="1180"/>
      <c r="AA38" s="1180"/>
      <c r="AB38" s="1180"/>
      <c r="AC38" s="1180"/>
      <c r="AD38" s="1180"/>
      <c r="AE38" s="1180"/>
      <c r="AF38" s="1180"/>
      <c r="AG38" s="1180"/>
      <c r="AH38" s="1180"/>
      <c r="AI38" s="1180"/>
      <c r="AJ38" s="1180"/>
      <c r="AK38" s="1182"/>
    </row>
    <row r="39" spans="1:41" s="66" customFormat="1" ht="18" customHeight="1" x14ac:dyDescent="0.4">
      <c r="B39" s="67"/>
      <c r="C39" s="68"/>
      <c r="D39" s="242">
        <v>8</v>
      </c>
      <c r="E39" s="972"/>
      <c r="F39" s="973"/>
      <c r="G39" s="974"/>
      <c r="H39" s="972"/>
      <c r="I39" s="973"/>
      <c r="J39" s="973"/>
      <c r="K39" s="973"/>
      <c r="L39" s="973"/>
      <c r="M39" s="973"/>
      <c r="N39" s="973"/>
      <c r="O39" s="973"/>
      <c r="P39" s="973"/>
      <c r="Q39" s="973"/>
      <c r="R39" s="973"/>
      <c r="S39" s="973"/>
      <c r="T39" s="973"/>
      <c r="U39" s="973"/>
      <c r="V39" s="974"/>
      <c r="W39" s="1311"/>
      <c r="X39" s="1180"/>
      <c r="Y39" s="1180"/>
      <c r="Z39" s="1180"/>
      <c r="AA39" s="1180"/>
      <c r="AB39" s="1180"/>
      <c r="AC39" s="1180"/>
      <c r="AD39" s="1180"/>
      <c r="AE39" s="1180"/>
      <c r="AF39" s="1180"/>
      <c r="AG39" s="1180"/>
      <c r="AH39" s="1180"/>
      <c r="AI39" s="1180"/>
      <c r="AJ39" s="1180"/>
      <c r="AK39" s="1182"/>
    </row>
    <row r="40" spans="1:41" s="66" customFormat="1" ht="18" customHeight="1" x14ac:dyDescent="0.4">
      <c r="B40" s="67"/>
      <c r="C40" s="68"/>
      <c r="D40" s="242">
        <v>9</v>
      </c>
      <c r="E40" s="972"/>
      <c r="F40" s="973"/>
      <c r="G40" s="974"/>
      <c r="H40" s="972"/>
      <c r="I40" s="973"/>
      <c r="J40" s="973"/>
      <c r="K40" s="973"/>
      <c r="L40" s="973"/>
      <c r="M40" s="973"/>
      <c r="N40" s="973"/>
      <c r="O40" s="973"/>
      <c r="P40" s="973"/>
      <c r="Q40" s="973"/>
      <c r="R40" s="973"/>
      <c r="S40" s="973"/>
      <c r="T40" s="973"/>
      <c r="U40" s="973"/>
      <c r="V40" s="974"/>
      <c r="W40" s="1311"/>
      <c r="X40" s="1180"/>
      <c r="Y40" s="1180"/>
      <c r="Z40" s="1180"/>
      <c r="AA40" s="1180"/>
      <c r="AB40" s="1180"/>
      <c r="AC40" s="1180"/>
      <c r="AD40" s="1180"/>
      <c r="AE40" s="1180"/>
      <c r="AF40" s="1180"/>
      <c r="AG40" s="1180"/>
      <c r="AH40" s="1180"/>
      <c r="AI40" s="1180"/>
      <c r="AJ40" s="1180"/>
      <c r="AK40" s="1182"/>
    </row>
    <row r="41" spans="1:41" s="66" customFormat="1" ht="18" customHeight="1" x14ac:dyDescent="0.4">
      <c r="B41" s="69"/>
      <c r="C41" s="432"/>
      <c r="D41" s="444">
        <v>10</v>
      </c>
      <c r="E41" s="972"/>
      <c r="F41" s="973"/>
      <c r="G41" s="974"/>
      <c r="H41" s="972"/>
      <c r="I41" s="973"/>
      <c r="J41" s="973"/>
      <c r="K41" s="973"/>
      <c r="L41" s="973"/>
      <c r="M41" s="973"/>
      <c r="N41" s="973"/>
      <c r="O41" s="973"/>
      <c r="P41" s="973"/>
      <c r="Q41" s="973"/>
      <c r="R41" s="973"/>
      <c r="S41" s="973"/>
      <c r="T41" s="973"/>
      <c r="U41" s="973"/>
      <c r="V41" s="974"/>
      <c r="W41" s="1311"/>
      <c r="X41" s="1180"/>
      <c r="Y41" s="1180"/>
      <c r="Z41" s="1180"/>
      <c r="AA41" s="1180"/>
      <c r="AB41" s="1180"/>
      <c r="AC41" s="1180"/>
      <c r="AD41" s="1180"/>
      <c r="AE41" s="1180"/>
      <c r="AF41" s="1180"/>
      <c r="AG41" s="1180"/>
      <c r="AH41" s="1180"/>
      <c r="AI41" s="1180"/>
      <c r="AJ41" s="1180"/>
      <c r="AK41" s="1182"/>
    </row>
    <row r="42" spans="1:41" s="66" customFormat="1" ht="18" customHeight="1" x14ac:dyDescent="0.4">
      <c r="A42" s="431"/>
      <c r="B42" s="69"/>
      <c r="C42" s="79">
        <v>3</v>
      </c>
      <c r="D42" s="71" t="s">
        <v>684</v>
      </c>
      <c r="E42" s="433"/>
      <c r="F42" s="433"/>
      <c r="G42" s="433"/>
      <c r="H42" s="433"/>
      <c r="I42" s="433"/>
      <c r="J42" s="433"/>
      <c r="K42" s="433"/>
      <c r="L42" s="433"/>
      <c r="M42" s="433"/>
      <c r="N42" s="433"/>
      <c r="O42" s="433"/>
      <c r="P42" s="433"/>
      <c r="Q42" s="433"/>
      <c r="R42" s="433"/>
      <c r="S42" s="433"/>
      <c r="T42" s="433"/>
      <c r="U42" s="433"/>
      <c r="V42" s="433"/>
      <c r="W42" s="433"/>
      <c r="X42" s="433"/>
      <c r="Y42" s="433"/>
      <c r="Z42" s="433"/>
      <c r="AA42" s="433"/>
      <c r="AB42" s="433"/>
      <c r="AC42" s="433"/>
      <c r="AD42" s="433"/>
      <c r="AE42" s="433"/>
      <c r="AF42" s="433"/>
      <c r="AG42" s="433"/>
      <c r="AH42" s="433"/>
      <c r="AI42" s="433"/>
      <c r="AJ42" s="433"/>
      <c r="AK42" s="434"/>
      <c r="AL42" s="430"/>
    </row>
    <row r="43" spans="1:41" s="66" customFormat="1" ht="18" customHeight="1" x14ac:dyDescent="0.4">
      <c r="A43" s="431"/>
      <c r="B43" s="69"/>
      <c r="C43" s="435"/>
      <c r="D43" s="1195" t="s">
        <v>236</v>
      </c>
      <c r="E43" s="1195"/>
      <c r="F43" s="1195"/>
      <c r="G43" s="1195"/>
      <c r="H43" s="445" t="s">
        <v>98</v>
      </c>
      <c r="I43" s="1198" t="s">
        <v>685</v>
      </c>
      <c r="J43" s="1198"/>
      <c r="K43" s="1198"/>
      <c r="L43" s="1198"/>
      <c r="M43" s="1198"/>
      <c r="N43" s="1198"/>
      <c r="O43" s="1198"/>
      <c r="P43" s="1199" t="s">
        <v>688</v>
      </c>
      <c r="Q43" s="1199"/>
      <c r="R43" s="1199"/>
      <c r="S43" s="1199"/>
      <c r="T43" s="1201"/>
      <c r="U43" s="1201"/>
      <c r="V43" s="1201"/>
      <c r="W43" s="1201"/>
      <c r="X43" s="1201"/>
      <c r="Y43" s="1201"/>
      <c r="Z43" s="1201"/>
      <c r="AA43" s="1201"/>
      <c r="AB43" s="1201"/>
      <c r="AC43" s="1201"/>
      <c r="AD43" s="1201"/>
      <c r="AE43" s="1201"/>
      <c r="AF43" s="1201"/>
      <c r="AG43" s="1201"/>
      <c r="AH43" s="1201"/>
      <c r="AI43" s="1201"/>
      <c r="AJ43" s="1201"/>
      <c r="AK43" s="1202"/>
      <c r="AL43" s="430"/>
      <c r="AN43" s="34" t="s">
        <v>248</v>
      </c>
      <c r="AO43" s="34" t="str">
        <f>IF(AND($H$44="□",$H$45="□"),"■","")</f>
        <v>■</v>
      </c>
    </row>
    <row r="44" spans="1:41" s="66" customFormat="1" ht="18" customHeight="1" x14ac:dyDescent="0.4">
      <c r="A44" s="431"/>
      <c r="B44" s="69"/>
      <c r="C44" s="435"/>
      <c r="D44" s="1196"/>
      <c r="E44" s="1196"/>
      <c r="F44" s="1196"/>
      <c r="G44" s="1196"/>
      <c r="H44" s="445" t="s">
        <v>98</v>
      </c>
      <c r="I44" s="1198" t="s">
        <v>686</v>
      </c>
      <c r="J44" s="1198"/>
      <c r="K44" s="1198"/>
      <c r="L44" s="1198"/>
      <c r="M44" s="1198"/>
      <c r="N44" s="1198"/>
      <c r="O44" s="1198"/>
      <c r="P44" s="1199"/>
      <c r="Q44" s="1199"/>
      <c r="R44" s="1199"/>
      <c r="S44" s="1199"/>
      <c r="T44" s="1201"/>
      <c r="U44" s="1201"/>
      <c r="V44" s="1201"/>
      <c r="W44" s="1201"/>
      <c r="X44" s="1201"/>
      <c r="Y44" s="1201"/>
      <c r="Z44" s="1201"/>
      <c r="AA44" s="1201"/>
      <c r="AB44" s="1201"/>
      <c r="AC44" s="1201"/>
      <c r="AD44" s="1201"/>
      <c r="AE44" s="1201"/>
      <c r="AF44" s="1201"/>
      <c r="AG44" s="1201"/>
      <c r="AH44" s="1201"/>
      <c r="AI44" s="1201"/>
      <c r="AJ44" s="1201"/>
      <c r="AK44" s="1202"/>
      <c r="AL44" s="430"/>
      <c r="AN44" s="34" t="s">
        <v>98</v>
      </c>
      <c r="AO44" s="34" t="str">
        <f>IF(AND($H$43="□",$H$45="□"),"■","")</f>
        <v>■</v>
      </c>
    </row>
    <row r="45" spans="1:41" s="66" customFormat="1" ht="18" customHeight="1" thickBot="1" x14ac:dyDescent="0.45">
      <c r="A45" s="431"/>
      <c r="B45" s="112"/>
      <c r="C45" s="437"/>
      <c r="D45" s="1197"/>
      <c r="E45" s="1197"/>
      <c r="F45" s="1197"/>
      <c r="G45" s="1197"/>
      <c r="H45" s="440" t="s">
        <v>98</v>
      </c>
      <c r="I45" s="1205" t="s">
        <v>687</v>
      </c>
      <c r="J45" s="1205"/>
      <c r="K45" s="1205"/>
      <c r="L45" s="1205"/>
      <c r="M45" s="1205"/>
      <c r="N45" s="1205"/>
      <c r="O45" s="1205"/>
      <c r="P45" s="1200"/>
      <c r="Q45" s="1200"/>
      <c r="R45" s="1200"/>
      <c r="S45" s="1200"/>
      <c r="T45" s="1203"/>
      <c r="U45" s="1203"/>
      <c r="V45" s="1203"/>
      <c r="W45" s="1203"/>
      <c r="X45" s="1203"/>
      <c r="Y45" s="1203"/>
      <c r="Z45" s="1203"/>
      <c r="AA45" s="1203"/>
      <c r="AB45" s="1203"/>
      <c r="AC45" s="1203"/>
      <c r="AD45" s="1203"/>
      <c r="AE45" s="1203"/>
      <c r="AF45" s="1203"/>
      <c r="AG45" s="1203"/>
      <c r="AH45" s="1203"/>
      <c r="AI45" s="1203"/>
      <c r="AJ45" s="1203"/>
      <c r="AK45" s="1204"/>
      <c r="AL45" s="430"/>
      <c r="AN45" s="34" t="s">
        <v>98</v>
      </c>
      <c r="AO45" s="34" t="str">
        <f>IF(AND($H$43="□",$H$44="□"),"■","")</f>
        <v>■</v>
      </c>
    </row>
    <row r="46" spans="1:41" s="66" customFormat="1" x14ac:dyDescent="0.4">
      <c r="B46" s="84" t="s">
        <v>296</v>
      </c>
      <c r="C46" s="1139" t="s">
        <v>568</v>
      </c>
      <c r="D46" s="1139"/>
      <c r="E46" s="1139"/>
      <c r="F46" s="1139"/>
      <c r="G46" s="1139"/>
      <c r="H46" s="1139"/>
      <c r="I46" s="1139"/>
      <c r="J46" s="1139"/>
      <c r="K46" s="1139"/>
      <c r="L46" s="1139"/>
      <c r="M46" s="1139"/>
      <c r="N46" s="1139"/>
      <c r="O46" s="1139"/>
      <c r="P46" s="1139"/>
      <c r="Q46" s="1139"/>
      <c r="R46" s="1139"/>
      <c r="S46" s="1139"/>
      <c r="T46" s="1139"/>
      <c r="U46" s="1139"/>
      <c r="V46" s="1139"/>
      <c r="W46" s="1139"/>
      <c r="X46" s="1139"/>
      <c r="Y46" s="1139"/>
      <c r="Z46" s="1139"/>
      <c r="AA46" s="1139"/>
      <c r="AB46" s="1139"/>
      <c r="AC46" s="1139"/>
      <c r="AD46" s="1139"/>
      <c r="AE46" s="1139"/>
      <c r="AF46" s="1139"/>
      <c r="AG46" s="1139"/>
      <c r="AH46" s="1139"/>
      <c r="AI46" s="1139"/>
      <c r="AJ46" s="1139"/>
      <c r="AK46" s="1139"/>
    </row>
    <row r="47" spans="1:41" s="66" customFormat="1" x14ac:dyDescent="0.4">
      <c r="B47" s="84" t="s">
        <v>298</v>
      </c>
      <c r="C47" s="249" t="s">
        <v>508</v>
      </c>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row>
    <row r="48" spans="1:41" ht="21.75" customHeight="1" x14ac:dyDescent="0.4">
      <c r="AJ48" s="85" t="s">
        <v>302</v>
      </c>
    </row>
    <row r="49" spans="2:41" ht="21.75" customHeight="1" x14ac:dyDescent="0.4">
      <c r="AJ49" s="85"/>
    </row>
    <row r="50" spans="2:41" ht="18" customHeight="1" thickBot="1" x14ac:dyDescent="0.45">
      <c r="B50" s="58" t="s">
        <v>303</v>
      </c>
    </row>
    <row r="51" spans="2:41" s="66" customFormat="1" ht="18" customHeight="1" x14ac:dyDescent="0.4">
      <c r="B51" s="59" t="s">
        <v>242</v>
      </c>
      <c r="C51" s="86">
        <v>1</v>
      </c>
      <c r="D51" s="87" t="s">
        <v>304</v>
      </c>
      <c r="E51" s="62"/>
      <c r="F51" s="62"/>
      <c r="G51" s="62"/>
      <c r="H51" s="62"/>
      <c r="I51" s="62"/>
      <c r="J51" s="62"/>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88"/>
    </row>
    <row r="52" spans="2:41" s="66" customFormat="1" ht="18" customHeight="1" x14ac:dyDescent="0.4">
      <c r="B52" s="67"/>
      <c r="C52" s="68"/>
      <c r="D52" s="1072" t="s">
        <v>267</v>
      </c>
      <c r="E52" s="1073" t="s">
        <v>268</v>
      </c>
      <c r="F52" s="1074"/>
      <c r="G52" s="1088"/>
      <c r="H52" s="1015" t="s">
        <v>305</v>
      </c>
      <c r="I52" s="1015"/>
      <c r="J52" s="1015"/>
      <c r="K52" s="1015"/>
      <c r="L52" s="1015"/>
      <c r="M52" s="1015"/>
      <c r="N52" s="1015"/>
      <c r="O52" s="1015"/>
      <c r="P52" s="1015"/>
      <c r="Q52" s="1015"/>
      <c r="R52" s="1015"/>
      <c r="S52" s="1015"/>
      <c r="T52" s="1312" t="s">
        <v>306</v>
      </c>
      <c r="U52" s="1313"/>
      <c r="V52" s="1313"/>
      <c r="W52" s="1313"/>
      <c r="X52" s="1313"/>
      <c r="Y52" s="1313"/>
      <c r="Z52" s="1313"/>
      <c r="AA52" s="1313"/>
      <c r="AB52" s="1313"/>
      <c r="AC52" s="1313"/>
      <c r="AD52" s="1313"/>
      <c r="AE52" s="1313"/>
      <c r="AF52" s="1313"/>
      <c r="AG52" s="1313"/>
      <c r="AH52" s="1313"/>
      <c r="AI52" s="1313"/>
      <c r="AJ52" s="1313"/>
      <c r="AK52" s="1314"/>
      <c r="AL52" s="430"/>
    </row>
    <row r="53" spans="2:41" s="66" customFormat="1" ht="18" customHeight="1" x14ac:dyDescent="0.4">
      <c r="B53" s="67"/>
      <c r="C53" s="68"/>
      <c r="D53" s="995"/>
      <c r="E53" s="996"/>
      <c r="F53" s="997"/>
      <c r="G53" s="998"/>
      <c r="H53" s="1015" t="s">
        <v>273</v>
      </c>
      <c r="I53" s="1015"/>
      <c r="J53" s="1015"/>
      <c r="K53" s="1015"/>
      <c r="L53" s="1015"/>
      <c r="M53" s="1015"/>
      <c r="N53" s="1015" t="s">
        <v>274</v>
      </c>
      <c r="O53" s="1015"/>
      <c r="P53" s="1015"/>
      <c r="Q53" s="1015"/>
      <c r="R53" s="1015"/>
      <c r="S53" s="1015"/>
      <c r="T53" s="1313"/>
      <c r="U53" s="1313"/>
      <c r="V53" s="1313"/>
      <c r="W53" s="1313"/>
      <c r="X53" s="1313"/>
      <c r="Y53" s="1313"/>
      <c r="Z53" s="1313"/>
      <c r="AA53" s="1313"/>
      <c r="AB53" s="1313"/>
      <c r="AC53" s="1313"/>
      <c r="AD53" s="1313"/>
      <c r="AE53" s="1313"/>
      <c r="AF53" s="1313"/>
      <c r="AG53" s="1313"/>
      <c r="AH53" s="1313"/>
      <c r="AI53" s="1313"/>
      <c r="AJ53" s="1313"/>
      <c r="AK53" s="1314"/>
      <c r="AL53" s="430"/>
    </row>
    <row r="54" spans="2:41" s="66" customFormat="1" ht="18" customHeight="1" x14ac:dyDescent="0.4">
      <c r="B54" s="67"/>
      <c r="C54" s="68"/>
      <c r="D54" s="242">
        <v>1</v>
      </c>
      <c r="E54" s="972"/>
      <c r="F54" s="973"/>
      <c r="G54" s="974"/>
      <c r="H54" s="1058"/>
      <c r="I54" s="1059"/>
      <c r="J54" s="1059"/>
      <c r="K54" s="1059"/>
      <c r="L54" s="1079" t="s">
        <v>307</v>
      </c>
      <c r="M54" s="1087"/>
      <c r="N54" s="1058"/>
      <c r="O54" s="1059"/>
      <c r="P54" s="1059"/>
      <c r="Q54" s="1059"/>
      <c r="R54" s="1079" t="s">
        <v>307</v>
      </c>
      <c r="S54" s="1087"/>
      <c r="T54" s="1313"/>
      <c r="U54" s="1313"/>
      <c r="V54" s="1313"/>
      <c r="W54" s="1313"/>
      <c r="X54" s="1313"/>
      <c r="Y54" s="1313"/>
      <c r="Z54" s="1313"/>
      <c r="AA54" s="1313"/>
      <c r="AB54" s="1313"/>
      <c r="AC54" s="1313"/>
      <c r="AD54" s="1313"/>
      <c r="AE54" s="1313"/>
      <c r="AF54" s="1313"/>
      <c r="AG54" s="1313"/>
      <c r="AH54" s="1313"/>
      <c r="AI54" s="1313"/>
      <c r="AJ54" s="1313"/>
      <c r="AK54" s="1314"/>
      <c r="AL54" s="430"/>
    </row>
    <row r="55" spans="2:41" s="66" customFormat="1" ht="18" customHeight="1" x14ac:dyDescent="0.4">
      <c r="B55" s="67"/>
      <c r="C55" s="68"/>
      <c r="D55" s="242">
        <v>2</v>
      </c>
      <c r="E55" s="972"/>
      <c r="F55" s="973"/>
      <c r="G55" s="974"/>
      <c r="H55" s="1058"/>
      <c r="I55" s="1059"/>
      <c r="J55" s="1059"/>
      <c r="K55" s="1059"/>
      <c r="L55" s="1079" t="s">
        <v>307</v>
      </c>
      <c r="M55" s="1087"/>
      <c r="N55" s="1058"/>
      <c r="O55" s="1059"/>
      <c r="P55" s="1059"/>
      <c r="Q55" s="1059"/>
      <c r="R55" s="1079" t="s">
        <v>307</v>
      </c>
      <c r="S55" s="1087"/>
      <c r="T55" s="1313"/>
      <c r="U55" s="1313"/>
      <c r="V55" s="1313"/>
      <c r="W55" s="1313"/>
      <c r="X55" s="1313"/>
      <c r="Y55" s="1313"/>
      <c r="Z55" s="1313"/>
      <c r="AA55" s="1313"/>
      <c r="AB55" s="1313"/>
      <c r="AC55" s="1313"/>
      <c r="AD55" s="1313"/>
      <c r="AE55" s="1313"/>
      <c r="AF55" s="1313"/>
      <c r="AG55" s="1313"/>
      <c r="AH55" s="1313"/>
      <c r="AI55" s="1313"/>
      <c r="AJ55" s="1313"/>
      <c r="AK55" s="1314"/>
      <c r="AL55" s="430"/>
    </row>
    <row r="56" spans="2:41" s="66" customFormat="1" ht="18" customHeight="1" x14ac:dyDescent="0.4">
      <c r="B56" s="67"/>
      <c r="C56" s="68"/>
      <c r="D56" s="242">
        <v>3</v>
      </c>
      <c r="E56" s="972"/>
      <c r="F56" s="973"/>
      <c r="G56" s="974"/>
      <c r="H56" s="1058"/>
      <c r="I56" s="1059"/>
      <c r="J56" s="1059"/>
      <c r="K56" s="1059"/>
      <c r="L56" s="1079" t="s">
        <v>307</v>
      </c>
      <c r="M56" s="1087"/>
      <c r="N56" s="1058"/>
      <c r="O56" s="1059"/>
      <c r="P56" s="1059"/>
      <c r="Q56" s="1059"/>
      <c r="R56" s="1079" t="s">
        <v>307</v>
      </c>
      <c r="S56" s="1087"/>
      <c r="T56" s="1313"/>
      <c r="U56" s="1313"/>
      <c r="V56" s="1313"/>
      <c r="W56" s="1313"/>
      <c r="X56" s="1313"/>
      <c r="Y56" s="1313"/>
      <c r="Z56" s="1313"/>
      <c r="AA56" s="1313"/>
      <c r="AB56" s="1313"/>
      <c r="AC56" s="1313"/>
      <c r="AD56" s="1313"/>
      <c r="AE56" s="1313"/>
      <c r="AF56" s="1313"/>
      <c r="AG56" s="1313"/>
      <c r="AH56" s="1313"/>
      <c r="AI56" s="1313"/>
      <c r="AJ56" s="1313"/>
      <c r="AK56" s="1314"/>
      <c r="AL56" s="430"/>
    </row>
    <row r="57" spans="2:41" s="66" customFormat="1" ht="18" customHeight="1" x14ac:dyDescent="0.4">
      <c r="B57" s="67"/>
      <c r="C57" s="68"/>
      <c r="D57" s="242">
        <v>4</v>
      </c>
      <c r="E57" s="972"/>
      <c r="F57" s="973"/>
      <c r="G57" s="974"/>
      <c r="H57" s="1058"/>
      <c r="I57" s="1059"/>
      <c r="J57" s="1059"/>
      <c r="K57" s="1059"/>
      <c r="L57" s="1079" t="s">
        <v>307</v>
      </c>
      <c r="M57" s="1087"/>
      <c r="N57" s="1058"/>
      <c r="O57" s="1059"/>
      <c r="P57" s="1059"/>
      <c r="Q57" s="1059"/>
      <c r="R57" s="1079" t="s">
        <v>307</v>
      </c>
      <c r="S57" s="1087"/>
      <c r="T57" s="1313"/>
      <c r="U57" s="1313"/>
      <c r="V57" s="1313"/>
      <c r="W57" s="1313"/>
      <c r="X57" s="1313"/>
      <c r="Y57" s="1313"/>
      <c r="Z57" s="1313"/>
      <c r="AA57" s="1313"/>
      <c r="AB57" s="1313"/>
      <c r="AC57" s="1313"/>
      <c r="AD57" s="1313"/>
      <c r="AE57" s="1313"/>
      <c r="AF57" s="1313"/>
      <c r="AG57" s="1313"/>
      <c r="AH57" s="1313"/>
      <c r="AI57" s="1313"/>
      <c r="AJ57" s="1313"/>
      <c r="AK57" s="1314"/>
      <c r="AL57" s="430"/>
    </row>
    <row r="58" spans="2:41" s="66" customFormat="1" ht="18" customHeight="1" thickBot="1" x14ac:dyDescent="0.45">
      <c r="B58" s="81"/>
      <c r="C58" s="82"/>
      <c r="D58" s="83">
        <v>5</v>
      </c>
      <c r="E58" s="963"/>
      <c r="F58" s="964"/>
      <c r="G58" s="965"/>
      <c r="H58" s="1065"/>
      <c r="I58" s="1066"/>
      <c r="J58" s="1066"/>
      <c r="K58" s="1066"/>
      <c r="L58" s="1102" t="s">
        <v>307</v>
      </c>
      <c r="M58" s="1310"/>
      <c r="N58" s="1065"/>
      <c r="O58" s="1066"/>
      <c r="P58" s="1066"/>
      <c r="Q58" s="1066"/>
      <c r="R58" s="1102" t="s">
        <v>307</v>
      </c>
      <c r="S58" s="1310"/>
      <c r="T58" s="1315"/>
      <c r="U58" s="1315"/>
      <c r="V58" s="1315"/>
      <c r="W58" s="1315"/>
      <c r="X58" s="1315"/>
      <c r="Y58" s="1315"/>
      <c r="Z58" s="1315"/>
      <c r="AA58" s="1315"/>
      <c r="AB58" s="1315"/>
      <c r="AC58" s="1315"/>
      <c r="AD58" s="1315"/>
      <c r="AE58" s="1315"/>
      <c r="AF58" s="1315"/>
      <c r="AG58" s="1315"/>
      <c r="AH58" s="1315"/>
      <c r="AI58" s="1315"/>
      <c r="AJ58" s="1315"/>
      <c r="AK58" s="1316"/>
      <c r="AL58" s="430"/>
    </row>
    <row r="59" spans="2:41" ht="18" customHeight="1" thickBot="1" x14ac:dyDescent="0.45">
      <c r="B59" s="58"/>
      <c r="T59" s="451"/>
      <c r="U59" s="451"/>
      <c r="V59" s="451"/>
      <c r="W59" s="451"/>
      <c r="X59" s="451"/>
      <c r="Y59" s="451"/>
      <c r="Z59" s="451"/>
      <c r="AA59" s="451"/>
      <c r="AB59" s="451"/>
      <c r="AC59" s="451"/>
      <c r="AD59" s="451"/>
      <c r="AE59" s="451"/>
      <c r="AF59" s="451"/>
      <c r="AG59" s="451"/>
      <c r="AH59" s="451"/>
      <c r="AI59" s="451"/>
      <c r="AJ59" s="451"/>
      <c r="AK59" s="451"/>
    </row>
    <row r="60" spans="2:41" s="66" customFormat="1" ht="18" customHeight="1" x14ac:dyDescent="0.4">
      <c r="B60" s="59" t="s">
        <v>243</v>
      </c>
      <c r="C60" s="86">
        <v>1</v>
      </c>
      <c r="D60" s="87" t="s">
        <v>308</v>
      </c>
      <c r="E60" s="62"/>
      <c r="F60" s="62"/>
      <c r="G60" s="62"/>
      <c r="H60" s="62"/>
      <c r="I60" s="62"/>
      <c r="J60" s="62"/>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88"/>
    </row>
    <row r="61" spans="2:41" s="66" customFormat="1" ht="18" customHeight="1" x14ac:dyDescent="0.4">
      <c r="B61" s="89"/>
      <c r="C61" s="90"/>
      <c r="D61" s="982" t="s">
        <v>309</v>
      </c>
      <c r="E61" s="983"/>
      <c r="F61" s="983"/>
      <c r="G61" s="984"/>
      <c r="H61" s="91" t="s">
        <v>98</v>
      </c>
      <c r="I61" s="92" t="s">
        <v>310</v>
      </c>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3"/>
      <c r="AN61" s="34" t="s">
        <v>248</v>
      </c>
      <c r="AO61" s="34" t="str">
        <f>IF($H$62="□","■","")</f>
        <v>■</v>
      </c>
    </row>
    <row r="62" spans="2:41" s="66" customFormat="1" ht="18" customHeight="1" x14ac:dyDescent="0.4">
      <c r="B62" s="89"/>
      <c r="C62" s="90"/>
      <c r="D62" s="985"/>
      <c r="E62" s="986"/>
      <c r="F62" s="986"/>
      <c r="G62" s="987"/>
      <c r="H62" s="94" t="s">
        <v>98</v>
      </c>
      <c r="I62" s="95" t="s">
        <v>311</v>
      </c>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6"/>
      <c r="AN62" s="34" t="s">
        <v>248</v>
      </c>
      <c r="AO62" s="34" t="str">
        <f>IF($H$61="□","■","")</f>
        <v>■</v>
      </c>
    </row>
    <row r="63" spans="2:41" s="66" customFormat="1" ht="18" customHeight="1" x14ac:dyDescent="0.4">
      <c r="B63" s="67"/>
      <c r="C63" s="68"/>
      <c r="D63" s="1072" t="s">
        <v>267</v>
      </c>
      <c r="E63" s="1073" t="s">
        <v>268</v>
      </c>
      <c r="F63" s="1074"/>
      <c r="G63" s="1088"/>
      <c r="H63" s="999" t="s">
        <v>305</v>
      </c>
      <c r="I63" s="1000"/>
      <c r="J63" s="1000"/>
      <c r="K63" s="1000"/>
      <c r="L63" s="1000"/>
      <c r="M63" s="1000"/>
      <c r="N63" s="1000"/>
      <c r="O63" s="1000"/>
      <c r="P63" s="1000"/>
      <c r="Q63" s="1000"/>
      <c r="R63" s="1000"/>
      <c r="S63" s="1001"/>
      <c r="T63" s="1073" t="s">
        <v>292</v>
      </c>
      <c r="U63" s="1074"/>
      <c r="V63" s="1074"/>
      <c r="W63" s="1074"/>
      <c r="X63" s="1074"/>
      <c r="Y63" s="1074"/>
      <c r="Z63" s="1074"/>
      <c r="AA63" s="1074"/>
      <c r="AB63" s="1074"/>
      <c r="AC63" s="1074"/>
      <c r="AD63" s="1074"/>
      <c r="AE63" s="1074"/>
      <c r="AF63" s="1074"/>
      <c r="AG63" s="1074"/>
      <c r="AH63" s="1074"/>
      <c r="AI63" s="1074"/>
      <c r="AJ63" s="1074"/>
      <c r="AK63" s="1075"/>
    </row>
    <row r="64" spans="2:41" s="66" customFormat="1" ht="18" customHeight="1" x14ac:dyDescent="0.4">
      <c r="B64" s="67"/>
      <c r="C64" s="68"/>
      <c r="D64" s="995"/>
      <c r="E64" s="996"/>
      <c r="F64" s="997"/>
      <c r="G64" s="998"/>
      <c r="H64" s="999" t="s">
        <v>273</v>
      </c>
      <c r="I64" s="1000"/>
      <c r="J64" s="1000"/>
      <c r="K64" s="1000"/>
      <c r="L64" s="1000"/>
      <c r="M64" s="1001"/>
      <c r="N64" s="999" t="s">
        <v>274</v>
      </c>
      <c r="O64" s="1000"/>
      <c r="P64" s="1000"/>
      <c r="Q64" s="1000"/>
      <c r="R64" s="1000"/>
      <c r="S64" s="1001"/>
      <c r="T64" s="996"/>
      <c r="U64" s="997"/>
      <c r="V64" s="997"/>
      <c r="W64" s="997"/>
      <c r="X64" s="997"/>
      <c r="Y64" s="997"/>
      <c r="Z64" s="997"/>
      <c r="AA64" s="997"/>
      <c r="AB64" s="997"/>
      <c r="AC64" s="997"/>
      <c r="AD64" s="997"/>
      <c r="AE64" s="997"/>
      <c r="AF64" s="997"/>
      <c r="AG64" s="997"/>
      <c r="AH64" s="997"/>
      <c r="AI64" s="997"/>
      <c r="AJ64" s="997"/>
      <c r="AK64" s="1076"/>
    </row>
    <row r="65" spans="2:37" s="66" customFormat="1" ht="18" customHeight="1" x14ac:dyDescent="0.4">
      <c r="B65" s="67"/>
      <c r="C65" s="68"/>
      <c r="D65" s="242">
        <v>1</v>
      </c>
      <c r="E65" s="972"/>
      <c r="F65" s="973"/>
      <c r="G65" s="974"/>
      <c r="H65" s="1058"/>
      <c r="I65" s="1059"/>
      <c r="J65" s="1059"/>
      <c r="K65" s="1059"/>
      <c r="L65" s="1079" t="s">
        <v>307</v>
      </c>
      <c r="M65" s="1087"/>
      <c r="N65" s="1058"/>
      <c r="O65" s="1059"/>
      <c r="P65" s="1059"/>
      <c r="Q65" s="1059"/>
      <c r="R65" s="1079" t="s">
        <v>307</v>
      </c>
      <c r="S65" s="1087"/>
      <c r="T65" s="1084"/>
      <c r="U65" s="1085"/>
      <c r="V65" s="1085"/>
      <c r="W65" s="1085"/>
      <c r="X65" s="1085"/>
      <c r="Y65" s="1085"/>
      <c r="Z65" s="1085"/>
      <c r="AA65" s="1085"/>
      <c r="AB65" s="1085"/>
      <c r="AC65" s="1085"/>
      <c r="AD65" s="1085"/>
      <c r="AE65" s="1085"/>
      <c r="AF65" s="1085"/>
      <c r="AG65" s="1085"/>
      <c r="AH65" s="1085"/>
      <c r="AI65" s="1085"/>
      <c r="AJ65" s="1085"/>
      <c r="AK65" s="1086"/>
    </row>
    <row r="66" spans="2:37" s="66" customFormat="1" ht="18" customHeight="1" x14ac:dyDescent="0.4">
      <c r="B66" s="67"/>
      <c r="C66" s="68"/>
      <c r="D66" s="242">
        <v>2</v>
      </c>
      <c r="E66" s="972"/>
      <c r="F66" s="973"/>
      <c r="G66" s="974"/>
      <c r="H66" s="1058"/>
      <c r="I66" s="1059"/>
      <c r="J66" s="1059"/>
      <c r="K66" s="1059"/>
      <c r="L66" s="1079" t="s">
        <v>307</v>
      </c>
      <c r="M66" s="1079"/>
      <c r="N66" s="1058"/>
      <c r="O66" s="1059"/>
      <c r="P66" s="1059"/>
      <c r="Q66" s="1059"/>
      <c r="R66" s="1079" t="s">
        <v>307</v>
      </c>
      <c r="S66" s="1079"/>
      <c r="T66" s="1084"/>
      <c r="U66" s="1085"/>
      <c r="V66" s="1085"/>
      <c r="W66" s="1085"/>
      <c r="X66" s="1085"/>
      <c r="Y66" s="1085"/>
      <c r="Z66" s="1085"/>
      <c r="AA66" s="1085"/>
      <c r="AB66" s="1085"/>
      <c r="AC66" s="1085"/>
      <c r="AD66" s="1085"/>
      <c r="AE66" s="1085"/>
      <c r="AF66" s="1085"/>
      <c r="AG66" s="1085"/>
      <c r="AH66" s="1085"/>
      <c r="AI66" s="1085"/>
      <c r="AJ66" s="1085"/>
      <c r="AK66" s="1086"/>
    </row>
    <row r="67" spans="2:37" s="66" customFormat="1" ht="18" customHeight="1" x14ac:dyDescent="0.4">
      <c r="B67" s="67"/>
      <c r="C67" s="68"/>
      <c r="D67" s="242">
        <v>3</v>
      </c>
      <c r="E67" s="972"/>
      <c r="F67" s="973"/>
      <c r="G67" s="974"/>
      <c r="H67" s="1058"/>
      <c r="I67" s="1059"/>
      <c r="J67" s="1059"/>
      <c r="K67" s="1059"/>
      <c r="L67" s="1079" t="s">
        <v>307</v>
      </c>
      <c r="M67" s="1079"/>
      <c r="N67" s="1058"/>
      <c r="O67" s="1059"/>
      <c r="P67" s="1059"/>
      <c r="Q67" s="1059"/>
      <c r="R67" s="1079" t="s">
        <v>307</v>
      </c>
      <c r="S67" s="1079"/>
      <c r="T67" s="1084"/>
      <c r="U67" s="1085"/>
      <c r="V67" s="1085"/>
      <c r="W67" s="1085"/>
      <c r="X67" s="1085"/>
      <c r="Y67" s="1085"/>
      <c r="Z67" s="1085"/>
      <c r="AA67" s="1085"/>
      <c r="AB67" s="1085"/>
      <c r="AC67" s="1085"/>
      <c r="AD67" s="1085"/>
      <c r="AE67" s="1085"/>
      <c r="AF67" s="1085"/>
      <c r="AG67" s="1085"/>
      <c r="AH67" s="1085"/>
      <c r="AI67" s="1085"/>
      <c r="AJ67" s="1085"/>
      <c r="AK67" s="1086"/>
    </row>
    <row r="68" spans="2:37" s="66" customFormat="1" ht="18" customHeight="1" x14ac:dyDescent="0.4">
      <c r="B68" s="67"/>
      <c r="C68" s="68"/>
      <c r="D68" s="242">
        <v>4</v>
      </c>
      <c r="E68" s="972"/>
      <c r="F68" s="973"/>
      <c r="G68" s="974"/>
      <c r="H68" s="1058"/>
      <c r="I68" s="1059"/>
      <c r="J68" s="1059"/>
      <c r="K68" s="1059"/>
      <c r="L68" s="1079" t="s">
        <v>307</v>
      </c>
      <c r="M68" s="1079"/>
      <c r="N68" s="1058"/>
      <c r="O68" s="1059"/>
      <c r="P68" s="1059"/>
      <c r="Q68" s="1059"/>
      <c r="R68" s="1079" t="s">
        <v>307</v>
      </c>
      <c r="S68" s="1079"/>
      <c r="T68" s="1084"/>
      <c r="U68" s="1085"/>
      <c r="V68" s="1085"/>
      <c r="W68" s="1085"/>
      <c r="X68" s="1085"/>
      <c r="Y68" s="1085"/>
      <c r="Z68" s="1085"/>
      <c r="AA68" s="1085"/>
      <c r="AB68" s="1085"/>
      <c r="AC68" s="1085"/>
      <c r="AD68" s="1085"/>
      <c r="AE68" s="1085"/>
      <c r="AF68" s="1085"/>
      <c r="AG68" s="1085"/>
      <c r="AH68" s="1085"/>
      <c r="AI68" s="1085"/>
      <c r="AJ68" s="1085"/>
      <c r="AK68" s="1086"/>
    </row>
    <row r="69" spans="2:37" s="66" customFormat="1" ht="18" customHeight="1" x14ac:dyDescent="0.4">
      <c r="B69" s="67"/>
      <c r="C69" s="68"/>
      <c r="D69" s="248">
        <v>5</v>
      </c>
      <c r="E69" s="972"/>
      <c r="F69" s="973"/>
      <c r="G69" s="974"/>
      <c r="H69" s="1058"/>
      <c r="I69" s="1059"/>
      <c r="J69" s="1059"/>
      <c r="K69" s="1059"/>
      <c r="L69" s="1079" t="s">
        <v>307</v>
      </c>
      <c r="M69" s="1080"/>
      <c r="N69" s="1058"/>
      <c r="O69" s="1059"/>
      <c r="P69" s="1059"/>
      <c r="Q69" s="1059"/>
      <c r="R69" s="1079" t="s">
        <v>307</v>
      </c>
      <c r="S69" s="1080"/>
      <c r="T69" s="1081"/>
      <c r="U69" s="1082"/>
      <c r="V69" s="1082"/>
      <c r="W69" s="1082"/>
      <c r="X69" s="1082"/>
      <c r="Y69" s="1082"/>
      <c r="Z69" s="1082"/>
      <c r="AA69" s="1082"/>
      <c r="AB69" s="1082"/>
      <c r="AC69" s="1082"/>
      <c r="AD69" s="1082"/>
      <c r="AE69" s="1082"/>
      <c r="AF69" s="1082"/>
      <c r="AG69" s="1082"/>
      <c r="AH69" s="1082"/>
      <c r="AI69" s="1082"/>
      <c r="AJ69" s="1082"/>
      <c r="AK69" s="1083"/>
    </row>
    <row r="70" spans="2:37" s="66" customFormat="1" ht="18" customHeight="1" x14ac:dyDescent="0.4">
      <c r="B70" s="67"/>
      <c r="C70" s="79">
        <v>2</v>
      </c>
      <c r="D70" s="71" t="s">
        <v>313</v>
      </c>
      <c r="E70" s="72"/>
      <c r="F70" s="72"/>
      <c r="G70" s="72"/>
      <c r="H70" s="72"/>
      <c r="I70" s="72"/>
      <c r="J70" s="72"/>
      <c r="K70" s="72"/>
      <c r="L70" s="72"/>
      <c r="M70" s="72"/>
      <c r="N70" s="72"/>
      <c r="O70" s="72"/>
      <c r="P70" s="72"/>
      <c r="Q70" s="72"/>
      <c r="R70" s="72"/>
      <c r="S70" s="73"/>
      <c r="T70" s="74"/>
      <c r="U70" s="74"/>
      <c r="V70" s="74"/>
      <c r="W70" s="74"/>
      <c r="X70" s="74"/>
      <c r="Y70" s="74"/>
      <c r="Z70" s="74"/>
      <c r="AA70" s="74"/>
      <c r="AB70" s="74"/>
      <c r="AC70" s="74"/>
      <c r="AD70" s="74"/>
      <c r="AE70" s="74"/>
      <c r="AF70" s="74"/>
      <c r="AG70" s="74"/>
      <c r="AH70" s="74"/>
      <c r="AI70" s="74"/>
      <c r="AJ70" s="74"/>
      <c r="AK70" s="97"/>
    </row>
    <row r="71" spans="2:37" s="66" customFormat="1" ht="18" customHeight="1" x14ac:dyDescent="0.4">
      <c r="B71" s="67"/>
      <c r="C71" s="68"/>
      <c r="D71" s="1072" t="s">
        <v>267</v>
      </c>
      <c r="E71" s="999" t="s">
        <v>282</v>
      </c>
      <c r="F71" s="1000"/>
      <c r="G71" s="1001"/>
      <c r="H71" s="999" t="s">
        <v>314</v>
      </c>
      <c r="I71" s="1000"/>
      <c r="J71" s="1000"/>
      <c r="K71" s="1000"/>
      <c r="L71" s="1000"/>
      <c r="M71" s="1000"/>
      <c r="N71" s="1000"/>
      <c r="O71" s="1000"/>
      <c r="P71" s="1000"/>
      <c r="Q71" s="1000"/>
      <c r="R71" s="1000"/>
      <c r="S71" s="1000"/>
      <c r="T71" s="1073" t="s">
        <v>292</v>
      </c>
      <c r="U71" s="1074"/>
      <c r="V71" s="1074"/>
      <c r="W71" s="1074"/>
      <c r="X71" s="1074"/>
      <c r="Y71" s="1074"/>
      <c r="Z71" s="1074"/>
      <c r="AA71" s="1074"/>
      <c r="AB71" s="1074"/>
      <c r="AC71" s="1074"/>
      <c r="AD71" s="1074"/>
      <c r="AE71" s="1074"/>
      <c r="AF71" s="1074"/>
      <c r="AG71" s="1074"/>
      <c r="AH71" s="1074"/>
      <c r="AI71" s="1074"/>
      <c r="AJ71" s="1074"/>
      <c r="AK71" s="1075"/>
    </row>
    <row r="72" spans="2:37" s="66" customFormat="1" ht="18" customHeight="1" x14ac:dyDescent="0.4">
      <c r="B72" s="67"/>
      <c r="C72" s="68"/>
      <c r="D72" s="995"/>
      <c r="E72" s="999"/>
      <c r="F72" s="1000"/>
      <c r="G72" s="1001"/>
      <c r="H72" s="999" t="s">
        <v>509</v>
      </c>
      <c r="I72" s="1000"/>
      <c r="J72" s="1000"/>
      <c r="K72" s="1000"/>
      <c r="L72" s="1000"/>
      <c r="M72" s="1001"/>
      <c r="N72" s="1175" t="s">
        <v>540</v>
      </c>
      <c r="O72" s="1176"/>
      <c r="P72" s="1176"/>
      <c r="Q72" s="1176"/>
      <c r="R72" s="1176"/>
      <c r="S72" s="1212"/>
      <c r="T72" s="996"/>
      <c r="U72" s="997"/>
      <c r="V72" s="997"/>
      <c r="W72" s="997"/>
      <c r="X72" s="997"/>
      <c r="Y72" s="997"/>
      <c r="Z72" s="997"/>
      <c r="AA72" s="997"/>
      <c r="AB72" s="997"/>
      <c r="AC72" s="997"/>
      <c r="AD72" s="997"/>
      <c r="AE72" s="997"/>
      <c r="AF72" s="997"/>
      <c r="AG72" s="997"/>
      <c r="AH72" s="997"/>
      <c r="AI72" s="997"/>
      <c r="AJ72" s="997"/>
      <c r="AK72" s="1076"/>
    </row>
    <row r="73" spans="2:37" s="66" customFormat="1" ht="18" customHeight="1" x14ac:dyDescent="0.4">
      <c r="B73" s="67"/>
      <c r="C73" s="68"/>
      <c r="D73" s="242">
        <v>1</v>
      </c>
      <c r="E73" s="972"/>
      <c r="F73" s="973"/>
      <c r="G73" s="974"/>
      <c r="H73" s="1058"/>
      <c r="I73" s="1059"/>
      <c r="J73" s="1059"/>
      <c r="K73" s="1059"/>
      <c r="L73" s="1059"/>
      <c r="M73" s="1060"/>
      <c r="N73" s="1206"/>
      <c r="O73" s="1207"/>
      <c r="P73" s="1207"/>
      <c r="Q73" s="1207"/>
      <c r="R73" s="1207"/>
      <c r="S73" s="1208"/>
      <c r="T73" s="1062"/>
      <c r="U73" s="1063"/>
      <c r="V73" s="1063"/>
      <c r="W73" s="1063"/>
      <c r="X73" s="1063"/>
      <c r="Y73" s="1063"/>
      <c r="Z73" s="1063"/>
      <c r="AA73" s="1063"/>
      <c r="AB73" s="1063"/>
      <c r="AC73" s="1063"/>
      <c r="AD73" s="1063"/>
      <c r="AE73" s="1063"/>
      <c r="AF73" s="1063"/>
      <c r="AG73" s="1063"/>
      <c r="AH73" s="1063"/>
      <c r="AI73" s="1063"/>
      <c r="AJ73" s="1063"/>
      <c r="AK73" s="1064"/>
    </row>
    <row r="74" spans="2:37" s="66" customFormat="1" ht="18" customHeight="1" x14ac:dyDescent="0.4">
      <c r="B74" s="67"/>
      <c r="C74" s="68"/>
      <c r="D74" s="242">
        <v>2</v>
      </c>
      <c r="E74" s="972"/>
      <c r="F74" s="973"/>
      <c r="G74" s="974"/>
      <c r="H74" s="1058"/>
      <c r="I74" s="1059"/>
      <c r="J74" s="1059"/>
      <c r="K74" s="1059"/>
      <c r="L74" s="1059"/>
      <c r="M74" s="1060"/>
      <c r="N74" s="1206"/>
      <c r="O74" s="1207"/>
      <c r="P74" s="1207"/>
      <c r="Q74" s="1207"/>
      <c r="R74" s="1207"/>
      <c r="S74" s="1208"/>
      <c r="T74" s="1062"/>
      <c r="U74" s="1063"/>
      <c r="V74" s="1063"/>
      <c r="W74" s="1063"/>
      <c r="X74" s="1063"/>
      <c r="Y74" s="1063"/>
      <c r="Z74" s="1063"/>
      <c r="AA74" s="1063"/>
      <c r="AB74" s="1063"/>
      <c r="AC74" s="1063"/>
      <c r="AD74" s="1063"/>
      <c r="AE74" s="1063"/>
      <c r="AF74" s="1063"/>
      <c r="AG74" s="1063"/>
      <c r="AH74" s="1063"/>
      <c r="AI74" s="1063"/>
      <c r="AJ74" s="1063"/>
      <c r="AK74" s="1064"/>
    </row>
    <row r="75" spans="2:37" s="66" customFormat="1" ht="18" customHeight="1" x14ac:dyDescent="0.4">
      <c r="B75" s="67"/>
      <c r="C75" s="68"/>
      <c r="D75" s="242">
        <v>3</v>
      </c>
      <c r="E75" s="972"/>
      <c r="F75" s="973"/>
      <c r="G75" s="974"/>
      <c r="H75" s="1058"/>
      <c r="I75" s="1059"/>
      <c r="J75" s="1059"/>
      <c r="K75" s="1059"/>
      <c r="L75" s="1059"/>
      <c r="M75" s="1060"/>
      <c r="N75" s="1206"/>
      <c r="O75" s="1207"/>
      <c r="P75" s="1207"/>
      <c r="Q75" s="1207"/>
      <c r="R75" s="1207"/>
      <c r="S75" s="1208"/>
      <c r="T75" s="1062"/>
      <c r="U75" s="1063"/>
      <c r="V75" s="1063"/>
      <c r="W75" s="1063"/>
      <c r="X75" s="1063"/>
      <c r="Y75" s="1063"/>
      <c r="Z75" s="1063"/>
      <c r="AA75" s="1063"/>
      <c r="AB75" s="1063"/>
      <c r="AC75" s="1063"/>
      <c r="AD75" s="1063"/>
      <c r="AE75" s="1063"/>
      <c r="AF75" s="1063"/>
      <c r="AG75" s="1063"/>
      <c r="AH75" s="1063"/>
      <c r="AI75" s="1063"/>
      <c r="AJ75" s="1063"/>
      <c r="AK75" s="1064"/>
    </row>
    <row r="76" spans="2:37" s="66" customFormat="1" ht="18" customHeight="1" x14ac:dyDescent="0.4">
      <c r="B76" s="67"/>
      <c r="C76" s="68"/>
      <c r="D76" s="242">
        <v>4</v>
      </c>
      <c r="E76" s="972"/>
      <c r="F76" s="973"/>
      <c r="G76" s="974"/>
      <c r="H76" s="1058"/>
      <c r="I76" s="1059"/>
      <c r="J76" s="1059"/>
      <c r="K76" s="1059"/>
      <c r="L76" s="1059"/>
      <c r="M76" s="1060"/>
      <c r="N76" s="1206"/>
      <c r="O76" s="1207"/>
      <c r="P76" s="1207"/>
      <c r="Q76" s="1207"/>
      <c r="R76" s="1207"/>
      <c r="S76" s="1208"/>
      <c r="T76" s="1062"/>
      <c r="U76" s="1063"/>
      <c r="V76" s="1063"/>
      <c r="W76" s="1063"/>
      <c r="X76" s="1063"/>
      <c r="Y76" s="1063"/>
      <c r="Z76" s="1063"/>
      <c r="AA76" s="1063"/>
      <c r="AB76" s="1063"/>
      <c r="AC76" s="1063"/>
      <c r="AD76" s="1063"/>
      <c r="AE76" s="1063"/>
      <c r="AF76" s="1063"/>
      <c r="AG76" s="1063"/>
      <c r="AH76" s="1063"/>
      <c r="AI76" s="1063"/>
      <c r="AJ76" s="1063"/>
      <c r="AK76" s="1064"/>
    </row>
    <row r="77" spans="2:37" s="66" customFormat="1" ht="18" customHeight="1" x14ac:dyDescent="0.4">
      <c r="B77" s="67"/>
      <c r="C77" s="68"/>
      <c r="D77" s="242">
        <v>5</v>
      </c>
      <c r="E77" s="972"/>
      <c r="F77" s="973"/>
      <c r="G77" s="974"/>
      <c r="H77" s="1058"/>
      <c r="I77" s="1059"/>
      <c r="J77" s="1059"/>
      <c r="K77" s="1059"/>
      <c r="L77" s="1059"/>
      <c r="M77" s="1060"/>
      <c r="N77" s="1206"/>
      <c r="O77" s="1207"/>
      <c r="P77" s="1207"/>
      <c r="Q77" s="1207"/>
      <c r="R77" s="1207"/>
      <c r="S77" s="1208"/>
      <c r="T77" s="1062"/>
      <c r="U77" s="1063"/>
      <c r="V77" s="1063"/>
      <c r="W77" s="1063"/>
      <c r="X77" s="1063"/>
      <c r="Y77" s="1063"/>
      <c r="Z77" s="1063"/>
      <c r="AA77" s="1063"/>
      <c r="AB77" s="1063"/>
      <c r="AC77" s="1063"/>
      <c r="AD77" s="1063"/>
      <c r="AE77" s="1063"/>
      <c r="AF77" s="1063"/>
      <c r="AG77" s="1063"/>
      <c r="AH77" s="1063"/>
      <c r="AI77" s="1063"/>
      <c r="AJ77" s="1063"/>
      <c r="AK77" s="1064"/>
    </row>
    <row r="78" spans="2:37" s="66" customFormat="1" ht="18" customHeight="1" x14ac:dyDescent="0.4">
      <c r="B78" s="67"/>
      <c r="C78" s="68"/>
      <c r="D78" s="242">
        <v>6</v>
      </c>
      <c r="E78" s="972"/>
      <c r="F78" s="973"/>
      <c r="G78" s="974"/>
      <c r="H78" s="1058"/>
      <c r="I78" s="1059"/>
      <c r="J78" s="1059"/>
      <c r="K78" s="1059"/>
      <c r="L78" s="1059"/>
      <c r="M78" s="1060"/>
      <c r="N78" s="1206"/>
      <c r="O78" s="1207"/>
      <c r="P78" s="1207"/>
      <c r="Q78" s="1207"/>
      <c r="R78" s="1207"/>
      <c r="S78" s="1208"/>
      <c r="T78" s="1062"/>
      <c r="U78" s="1063"/>
      <c r="V78" s="1063"/>
      <c r="W78" s="1063"/>
      <c r="X78" s="1063"/>
      <c r="Y78" s="1063"/>
      <c r="Z78" s="1063"/>
      <c r="AA78" s="1063"/>
      <c r="AB78" s="1063"/>
      <c r="AC78" s="1063"/>
      <c r="AD78" s="1063"/>
      <c r="AE78" s="1063"/>
      <c r="AF78" s="1063"/>
      <c r="AG78" s="1063"/>
      <c r="AH78" s="1063"/>
      <c r="AI78" s="1063"/>
      <c r="AJ78" s="1063"/>
      <c r="AK78" s="1064"/>
    </row>
    <row r="79" spans="2:37" s="66" customFormat="1" ht="18" customHeight="1" x14ac:dyDescent="0.4">
      <c r="B79" s="67"/>
      <c r="C79" s="68"/>
      <c r="D79" s="242">
        <v>7</v>
      </c>
      <c r="E79" s="972"/>
      <c r="F79" s="973"/>
      <c r="G79" s="974"/>
      <c r="H79" s="1058"/>
      <c r="I79" s="1059"/>
      <c r="J79" s="1059"/>
      <c r="K79" s="1059"/>
      <c r="L79" s="1059"/>
      <c r="M79" s="1060"/>
      <c r="N79" s="1206"/>
      <c r="O79" s="1207"/>
      <c r="P79" s="1207"/>
      <c r="Q79" s="1207"/>
      <c r="R79" s="1207"/>
      <c r="S79" s="1208"/>
      <c r="T79" s="1062"/>
      <c r="U79" s="1063"/>
      <c r="V79" s="1063"/>
      <c r="W79" s="1063"/>
      <c r="X79" s="1063"/>
      <c r="Y79" s="1063"/>
      <c r="Z79" s="1063"/>
      <c r="AA79" s="1063"/>
      <c r="AB79" s="1063"/>
      <c r="AC79" s="1063"/>
      <c r="AD79" s="1063"/>
      <c r="AE79" s="1063"/>
      <c r="AF79" s="1063"/>
      <c r="AG79" s="1063"/>
      <c r="AH79" s="1063"/>
      <c r="AI79" s="1063"/>
      <c r="AJ79" s="1063"/>
      <c r="AK79" s="1064"/>
    </row>
    <row r="80" spans="2:37" s="66" customFormat="1" ht="18" customHeight="1" x14ac:dyDescent="0.4">
      <c r="B80" s="67"/>
      <c r="C80" s="68"/>
      <c r="D80" s="242">
        <v>8</v>
      </c>
      <c r="E80" s="972"/>
      <c r="F80" s="973"/>
      <c r="G80" s="974"/>
      <c r="H80" s="1058"/>
      <c r="I80" s="1059"/>
      <c r="J80" s="1059"/>
      <c r="K80" s="1059"/>
      <c r="L80" s="1059"/>
      <c r="M80" s="1060"/>
      <c r="N80" s="1206"/>
      <c r="O80" s="1207"/>
      <c r="P80" s="1207"/>
      <c r="Q80" s="1207"/>
      <c r="R80" s="1207"/>
      <c r="S80" s="1208"/>
      <c r="T80" s="1062"/>
      <c r="U80" s="1063"/>
      <c r="V80" s="1063"/>
      <c r="W80" s="1063"/>
      <c r="X80" s="1063"/>
      <c r="Y80" s="1063"/>
      <c r="Z80" s="1063"/>
      <c r="AA80" s="1063"/>
      <c r="AB80" s="1063"/>
      <c r="AC80" s="1063"/>
      <c r="AD80" s="1063"/>
      <c r="AE80" s="1063"/>
      <c r="AF80" s="1063"/>
      <c r="AG80" s="1063"/>
      <c r="AH80" s="1063"/>
      <c r="AI80" s="1063"/>
      <c r="AJ80" s="1063"/>
      <c r="AK80" s="1064"/>
    </row>
    <row r="81" spans="2:41" s="66" customFormat="1" ht="18" customHeight="1" x14ac:dyDescent="0.4">
      <c r="B81" s="67"/>
      <c r="C81" s="68"/>
      <c r="D81" s="242">
        <v>9</v>
      </c>
      <c r="E81" s="972"/>
      <c r="F81" s="973"/>
      <c r="G81" s="974"/>
      <c r="H81" s="1058"/>
      <c r="I81" s="1059"/>
      <c r="J81" s="1059"/>
      <c r="K81" s="1059"/>
      <c r="L81" s="1059"/>
      <c r="M81" s="1060"/>
      <c r="N81" s="1206"/>
      <c r="O81" s="1207"/>
      <c r="P81" s="1207"/>
      <c r="Q81" s="1207"/>
      <c r="R81" s="1207"/>
      <c r="S81" s="1208"/>
      <c r="T81" s="1062"/>
      <c r="U81" s="1063"/>
      <c r="V81" s="1063"/>
      <c r="W81" s="1063"/>
      <c r="X81" s="1063"/>
      <c r="Y81" s="1063"/>
      <c r="Z81" s="1063"/>
      <c r="AA81" s="1063"/>
      <c r="AB81" s="1063"/>
      <c r="AC81" s="1063"/>
      <c r="AD81" s="1063"/>
      <c r="AE81" s="1063"/>
      <c r="AF81" s="1063"/>
      <c r="AG81" s="1063"/>
      <c r="AH81" s="1063"/>
      <c r="AI81" s="1063"/>
      <c r="AJ81" s="1063"/>
      <c r="AK81" s="1064"/>
    </row>
    <row r="82" spans="2:41" s="66" customFormat="1" ht="18" customHeight="1" thickBot="1" x14ac:dyDescent="0.45">
      <c r="B82" s="81"/>
      <c r="C82" s="82"/>
      <c r="D82" s="83">
        <v>10</v>
      </c>
      <c r="E82" s="963"/>
      <c r="F82" s="964"/>
      <c r="G82" s="965"/>
      <c r="H82" s="1065"/>
      <c r="I82" s="1066"/>
      <c r="J82" s="1066"/>
      <c r="K82" s="1066"/>
      <c r="L82" s="1066"/>
      <c r="M82" s="1067"/>
      <c r="N82" s="1209"/>
      <c r="O82" s="1210"/>
      <c r="P82" s="1210"/>
      <c r="Q82" s="1210"/>
      <c r="R82" s="1210"/>
      <c r="S82" s="1211"/>
      <c r="T82" s="1069"/>
      <c r="U82" s="1070"/>
      <c r="V82" s="1070"/>
      <c r="W82" s="1070"/>
      <c r="X82" s="1070"/>
      <c r="Y82" s="1070"/>
      <c r="Z82" s="1070"/>
      <c r="AA82" s="1070"/>
      <c r="AB82" s="1070"/>
      <c r="AC82" s="1070"/>
      <c r="AD82" s="1070"/>
      <c r="AE82" s="1070"/>
      <c r="AF82" s="1070"/>
      <c r="AG82" s="1070"/>
      <c r="AH82" s="1070"/>
      <c r="AI82" s="1070"/>
      <c r="AJ82" s="1070"/>
      <c r="AK82" s="1071"/>
    </row>
    <row r="83" spans="2:41" s="66" customFormat="1" ht="16.5" thickBot="1" x14ac:dyDescent="0.45">
      <c r="B83" s="57"/>
      <c r="C83" s="249"/>
      <c r="D83" s="249"/>
      <c r="E83" s="249"/>
      <c r="F83" s="249"/>
      <c r="G83" s="249"/>
      <c r="H83" s="249"/>
      <c r="I83" s="249"/>
      <c r="J83" s="249"/>
      <c r="K83" s="249"/>
      <c r="L83" s="249"/>
      <c r="M83" s="249"/>
      <c r="N83" s="249"/>
      <c r="O83" s="249"/>
      <c r="P83" s="249"/>
      <c r="Q83" s="249"/>
      <c r="R83" s="249"/>
      <c r="S83" s="249"/>
      <c r="T83" s="249"/>
      <c r="U83" s="249"/>
      <c r="V83" s="249"/>
      <c r="W83" s="249"/>
      <c r="X83" s="249"/>
      <c r="Y83" s="249"/>
      <c r="Z83" s="249"/>
      <c r="AA83" s="249"/>
      <c r="AB83" s="249"/>
      <c r="AC83" s="249"/>
      <c r="AD83" s="249"/>
      <c r="AE83" s="249"/>
      <c r="AF83" s="249"/>
      <c r="AG83" s="249"/>
      <c r="AH83" s="249"/>
      <c r="AI83" s="249"/>
      <c r="AJ83" s="249"/>
      <c r="AK83" s="249"/>
    </row>
    <row r="84" spans="2:41" s="66" customFormat="1" ht="18" customHeight="1" x14ac:dyDescent="0.4">
      <c r="B84" s="98" t="s">
        <v>244</v>
      </c>
      <c r="C84" s="99"/>
      <c r="D84" s="87" t="s">
        <v>317</v>
      </c>
      <c r="E84" s="62"/>
      <c r="F84" s="62"/>
      <c r="G84" s="62"/>
      <c r="H84" s="62"/>
      <c r="I84" s="62"/>
      <c r="J84" s="62"/>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5"/>
    </row>
    <row r="85" spans="2:41" s="66" customFormat="1" ht="18" customHeight="1" x14ac:dyDescent="0.4">
      <c r="B85" s="89"/>
      <c r="C85" s="90"/>
      <c r="D85" s="982" t="s">
        <v>309</v>
      </c>
      <c r="E85" s="983"/>
      <c r="F85" s="983"/>
      <c r="G85" s="984"/>
      <c r="H85" s="91" t="s">
        <v>98</v>
      </c>
      <c r="I85" s="92" t="s">
        <v>310</v>
      </c>
      <c r="J85" s="92"/>
      <c r="K85" s="92"/>
      <c r="L85" s="92"/>
      <c r="M85" s="92"/>
      <c r="N85" s="92"/>
      <c r="O85" s="92"/>
      <c r="P85" s="92"/>
      <c r="Q85" s="92"/>
      <c r="R85" s="92"/>
      <c r="S85" s="92"/>
      <c r="T85" s="92"/>
      <c r="U85" s="92"/>
      <c r="V85" s="92"/>
      <c r="W85" s="92"/>
      <c r="X85" s="92"/>
      <c r="Y85" s="92"/>
      <c r="Z85" s="92"/>
      <c r="AA85" s="92"/>
      <c r="AB85" s="1052" t="s">
        <v>533</v>
      </c>
      <c r="AC85" s="1053"/>
      <c r="AD85" s="1053"/>
      <c r="AE85" s="1053"/>
      <c r="AF85" s="1053"/>
      <c r="AG85" s="1053"/>
      <c r="AH85" s="1053"/>
      <c r="AI85" s="1053"/>
      <c r="AJ85" s="1053"/>
      <c r="AK85" s="1054"/>
      <c r="AN85" s="34" t="s">
        <v>248</v>
      </c>
      <c r="AO85" s="34" t="str">
        <f>IF($H$86="□","■","")</f>
        <v>■</v>
      </c>
    </row>
    <row r="86" spans="2:41" s="66" customFormat="1" ht="18" customHeight="1" thickBot="1" x14ac:dyDescent="0.45">
      <c r="B86" s="100"/>
      <c r="C86" s="101"/>
      <c r="D86" s="1049"/>
      <c r="E86" s="1050"/>
      <c r="F86" s="1050"/>
      <c r="G86" s="1051"/>
      <c r="H86" s="102" t="s">
        <v>98</v>
      </c>
      <c r="I86" s="103" t="s">
        <v>311</v>
      </c>
      <c r="J86" s="103"/>
      <c r="K86" s="103"/>
      <c r="L86" s="103"/>
      <c r="M86" s="103"/>
      <c r="N86" s="103"/>
      <c r="O86" s="103"/>
      <c r="P86" s="103"/>
      <c r="Q86" s="103"/>
      <c r="R86" s="103"/>
      <c r="S86" s="103"/>
      <c r="T86" s="103"/>
      <c r="U86" s="103"/>
      <c r="V86" s="103"/>
      <c r="W86" s="103"/>
      <c r="X86" s="103"/>
      <c r="Y86" s="103"/>
      <c r="Z86" s="103"/>
      <c r="AA86" s="103"/>
      <c r="AB86" s="1055"/>
      <c r="AC86" s="1056"/>
      <c r="AD86" s="1056"/>
      <c r="AE86" s="1056"/>
      <c r="AF86" s="1056"/>
      <c r="AG86" s="1056"/>
      <c r="AH86" s="1056"/>
      <c r="AI86" s="1056"/>
      <c r="AJ86" s="1056"/>
      <c r="AK86" s="1057"/>
      <c r="AN86" s="34" t="s">
        <v>248</v>
      </c>
      <c r="AO86" s="34" t="str">
        <f>IF($H$85="□","■","")</f>
        <v>■</v>
      </c>
    </row>
    <row r="87" spans="2:41" s="66" customFormat="1" ht="18" customHeight="1" thickBot="1" x14ac:dyDescent="0.45">
      <c r="B87" s="104"/>
      <c r="C87" s="104"/>
      <c r="D87" s="105"/>
      <c r="E87" s="105"/>
      <c r="F87" s="105"/>
      <c r="G87" s="105"/>
      <c r="H87" s="106"/>
      <c r="I87" s="104"/>
      <c r="J87" s="104"/>
      <c r="K87" s="104"/>
      <c r="L87" s="104"/>
      <c r="M87" s="104"/>
      <c r="N87" s="104"/>
      <c r="O87" s="104"/>
      <c r="P87" s="104"/>
      <c r="Q87" s="104"/>
      <c r="R87" s="104"/>
      <c r="S87" s="104"/>
      <c r="T87" s="104"/>
      <c r="U87" s="104"/>
      <c r="V87" s="104"/>
      <c r="W87" s="104"/>
      <c r="X87" s="104"/>
      <c r="Y87" s="104"/>
      <c r="Z87" s="104"/>
      <c r="AA87" s="104"/>
      <c r="AB87" s="107"/>
      <c r="AC87" s="107"/>
      <c r="AD87" s="107"/>
      <c r="AE87" s="107"/>
      <c r="AF87" s="107"/>
      <c r="AG87" s="107"/>
      <c r="AH87" s="107"/>
      <c r="AI87" s="107"/>
      <c r="AJ87" s="107"/>
      <c r="AK87" s="107"/>
    </row>
    <row r="88" spans="2:41" s="66" customFormat="1" ht="18" customHeight="1" x14ac:dyDescent="0.4">
      <c r="B88" s="173" t="s">
        <v>245</v>
      </c>
      <c r="C88" s="174"/>
      <c r="D88" s="167" t="s">
        <v>337</v>
      </c>
      <c r="E88" s="162"/>
      <c r="F88" s="162"/>
      <c r="G88" s="162"/>
      <c r="H88" s="162"/>
      <c r="I88" s="162"/>
      <c r="J88" s="162"/>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4"/>
    </row>
    <row r="89" spans="2:41" s="66" customFormat="1" ht="18" customHeight="1" x14ac:dyDescent="0.4">
      <c r="B89" s="168"/>
      <c r="C89" s="169"/>
      <c r="D89" s="1278" t="s">
        <v>309</v>
      </c>
      <c r="E89" s="1279"/>
      <c r="F89" s="1279"/>
      <c r="G89" s="1280"/>
      <c r="H89" s="170" t="s">
        <v>98</v>
      </c>
      <c r="I89" s="171" t="s">
        <v>310</v>
      </c>
      <c r="J89" s="171"/>
      <c r="K89" s="171"/>
      <c r="L89" s="171"/>
      <c r="M89" s="171"/>
      <c r="N89" s="171"/>
      <c r="O89" s="171"/>
      <c r="P89" s="171"/>
      <c r="Q89" s="171"/>
      <c r="R89" s="171"/>
      <c r="S89" s="171"/>
      <c r="T89" s="171"/>
      <c r="U89" s="171"/>
      <c r="V89" s="171"/>
      <c r="W89" s="171"/>
      <c r="X89" s="171"/>
      <c r="Y89" s="171"/>
      <c r="Z89" s="171"/>
      <c r="AA89" s="171"/>
      <c r="AB89" s="171"/>
      <c r="AC89" s="171"/>
      <c r="AD89" s="171"/>
      <c r="AE89" s="1284" t="s">
        <v>338</v>
      </c>
      <c r="AF89" s="1285"/>
      <c r="AG89" s="1285"/>
      <c r="AH89" s="1285"/>
      <c r="AI89" s="1285"/>
      <c r="AJ89" s="1285"/>
      <c r="AK89" s="1286"/>
      <c r="AN89" s="34" t="s">
        <v>248</v>
      </c>
      <c r="AO89" s="34" t="str">
        <f>IF($H$90="□","■","")</f>
        <v>■</v>
      </c>
    </row>
    <row r="90" spans="2:41" s="66" customFormat="1" ht="18" customHeight="1" x14ac:dyDescent="0.4">
      <c r="B90" s="168"/>
      <c r="C90" s="169"/>
      <c r="D90" s="1281"/>
      <c r="E90" s="1282"/>
      <c r="F90" s="1282"/>
      <c r="G90" s="1283"/>
      <c r="H90" s="262" t="s">
        <v>98</v>
      </c>
      <c r="I90" s="172" t="s">
        <v>311</v>
      </c>
      <c r="J90" s="172"/>
      <c r="K90" s="172"/>
      <c r="L90" s="172"/>
      <c r="M90" s="172"/>
      <c r="N90" s="172"/>
      <c r="O90" s="172"/>
      <c r="P90" s="172"/>
      <c r="Q90" s="172"/>
      <c r="R90" s="172"/>
      <c r="S90" s="172"/>
      <c r="T90" s="172"/>
      <c r="U90" s="172"/>
      <c r="V90" s="172"/>
      <c r="W90" s="172"/>
      <c r="X90" s="172"/>
      <c r="Y90" s="172"/>
      <c r="Z90" s="172"/>
      <c r="AA90" s="172"/>
      <c r="AB90" s="172"/>
      <c r="AC90" s="172"/>
      <c r="AD90" s="172"/>
      <c r="AE90" s="1287"/>
      <c r="AF90" s="1288"/>
      <c r="AG90" s="1288"/>
      <c r="AH90" s="1288"/>
      <c r="AI90" s="1288"/>
      <c r="AJ90" s="1288"/>
      <c r="AK90" s="1289"/>
      <c r="AN90" s="34" t="s">
        <v>248</v>
      </c>
      <c r="AO90" s="34" t="str">
        <f>IF($H$89="□","■","")</f>
        <v>■</v>
      </c>
    </row>
    <row r="91" spans="2:41" s="66" customFormat="1" ht="18" customHeight="1" x14ac:dyDescent="0.4">
      <c r="B91" s="177"/>
      <c r="C91" s="178"/>
      <c r="D91" s="1290" t="s">
        <v>267</v>
      </c>
      <c r="E91" s="1292" t="s">
        <v>282</v>
      </c>
      <c r="F91" s="1293"/>
      <c r="G91" s="1294"/>
      <c r="H91" s="1298" t="s">
        <v>569</v>
      </c>
      <c r="I91" s="1299"/>
      <c r="J91" s="1299"/>
      <c r="K91" s="1299"/>
      <c r="L91" s="1299"/>
      <c r="M91" s="1299"/>
      <c r="N91" s="1300"/>
      <c r="O91" s="1301" t="s">
        <v>570</v>
      </c>
      <c r="P91" s="1302"/>
      <c r="Q91" s="1302"/>
      <c r="R91" s="1303"/>
      <c r="S91" s="1301" t="s">
        <v>571</v>
      </c>
      <c r="T91" s="1302"/>
      <c r="U91" s="1302"/>
      <c r="V91" s="1303"/>
      <c r="W91" s="1301" t="s">
        <v>572</v>
      </c>
      <c r="X91" s="1302"/>
      <c r="Y91" s="1302"/>
      <c r="Z91" s="1303"/>
      <c r="AA91" s="1301" t="s">
        <v>573</v>
      </c>
      <c r="AB91" s="1302"/>
      <c r="AC91" s="1302"/>
      <c r="AD91" s="1303"/>
      <c r="AE91" s="1304"/>
      <c r="AF91" s="1305"/>
      <c r="AG91" s="1305"/>
      <c r="AH91" s="1305"/>
      <c r="AI91" s="1305"/>
      <c r="AJ91" s="1305"/>
      <c r="AK91" s="1306"/>
    </row>
    <row r="92" spans="2:41" s="66" customFormat="1" ht="18" customHeight="1" x14ac:dyDescent="0.4">
      <c r="B92" s="177"/>
      <c r="C92" s="178"/>
      <c r="D92" s="1291"/>
      <c r="E92" s="1295"/>
      <c r="F92" s="1296"/>
      <c r="G92" s="1297"/>
      <c r="H92" s="1292"/>
      <c r="I92" s="1293"/>
      <c r="J92" s="1293"/>
      <c r="K92" s="1293"/>
      <c r="L92" s="1293"/>
      <c r="M92" s="1293"/>
      <c r="N92" s="1294"/>
      <c r="O92" s="1292"/>
      <c r="P92" s="1293"/>
      <c r="Q92" s="1293"/>
      <c r="R92" s="1294"/>
      <c r="S92" s="1292"/>
      <c r="T92" s="1293"/>
      <c r="U92" s="1293"/>
      <c r="V92" s="1294"/>
      <c r="W92" s="1292"/>
      <c r="X92" s="1293"/>
      <c r="Y92" s="1293"/>
      <c r="Z92" s="1294"/>
      <c r="AA92" s="1292"/>
      <c r="AB92" s="1293"/>
      <c r="AC92" s="1293"/>
      <c r="AD92" s="1294"/>
      <c r="AE92" s="1307"/>
      <c r="AF92" s="1308"/>
      <c r="AG92" s="1308"/>
      <c r="AH92" s="1308"/>
      <c r="AI92" s="1308"/>
      <c r="AJ92" s="1308"/>
      <c r="AK92" s="1309"/>
    </row>
    <row r="93" spans="2:41" s="66" customFormat="1" ht="18" customHeight="1" x14ac:dyDescent="0.4">
      <c r="B93" s="177"/>
      <c r="C93" s="178"/>
      <c r="D93" s="261">
        <v>1</v>
      </c>
      <c r="E93" s="1265"/>
      <c r="F93" s="1266"/>
      <c r="G93" s="1267"/>
      <c r="H93" s="1268"/>
      <c r="I93" s="1269"/>
      <c r="J93" s="1269"/>
      <c r="K93" s="1269"/>
      <c r="L93" s="1269"/>
      <c r="M93" s="1269"/>
      <c r="N93" s="1270"/>
      <c r="O93" s="1265"/>
      <c r="P93" s="1266"/>
      <c r="Q93" s="1266"/>
      <c r="R93" s="1266"/>
      <c r="S93" s="1265"/>
      <c r="T93" s="1266"/>
      <c r="U93" s="1266"/>
      <c r="V93" s="1266"/>
      <c r="W93" s="1265"/>
      <c r="X93" s="1266"/>
      <c r="Y93" s="1266"/>
      <c r="Z93" s="1266"/>
      <c r="AA93" s="1265"/>
      <c r="AB93" s="1266"/>
      <c r="AC93" s="1266"/>
      <c r="AD93" s="1266"/>
      <c r="AE93" s="1271" t="s">
        <v>341</v>
      </c>
      <c r="AF93" s="1272"/>
      <c r="AG93" s="1272"/>
      <c r="AH93" s="1272"/>
      <c r="AI93" s="1272"/>
      <c r="AJ93" s="1272"/>
      <c r="AK93" s="1273"/>
    </row>
    <row r="94" spans="2:41" s="66" customFormat="1" ht="18" customHeight="1" x14ac:dyDescent="0.4">
      <c r="B94" s="177"/>
      <c r="C94" s="178"/>
      <c r="D94" s="261">
        <v>2</v>
      </c>
      <c r="E94" s="1265"/>
      <c r="F94" s="1266"/>
      <c r="G94" s="1267"/>
      <c r="H94" s="1268"/>
      <c r="I94" s="1269"/>
      <c r="J94" s="1269"/>
      <c r="K94" s="1269"/>
      <c r="L94" s="1269"/>
      <c r="M94" s="1269"/>
      <c r="N94" s="1270"/>
      <c r="O94" s="1265"/>
      <c r="P94" s="1266"/>
      <c r="Q94" s="1266"/>
      <c r="R94" s="1266"/>
      <c r="S94" s="1265"/>
      <c r="T94" s="1266"/>
      <c r="U94" s="1266"/>
      <c r="V94" s="1266"/>
      <c r="W94" s="1265"/>
      <c r="X94" s="1266"/>
      <c r="Y94" s="1266"/>
      <c r="Z94" s="1266"/>
      <c r="AA94" s="1265"/>
      <c r="AB94" s="1266"/>
      <c r="AC94" s="1266"/>
      <c r="AD94" s="1266"/>
      <c r="AE94" s="1274"/>
      <c r="AF94" s="1272"/>
      <c r="AG94" s="1272"/>
      <c r="AH94" s="1272"/>
      <c r="AI94" s="1272"/>
      <c r="AJ94" s="1272"/>
      <c r="AK94" s="1273"/>
    </row>
    <row r="95" spans="2:41" s="66" customFormat="1" ht="18" customHeight="1" x14ac:dyDescent="0.4">
      <c r="B95" s="177"/>
      <c r="C95" s="169"/>
      <c r="D95" s="261">
        <v>3</v>
      </c>
      <c r="E95" s="1265"/>
      <c r="F95" s="1266"/>
      <c r="G95" s="1267"/>
      <c r="H95" s="1268"/>
      <c r="I95" s="1269"/>
      <c r="J95" s="1269"/>
      <c r="K95" s="1269"/>
      <c r="L95" s="1269"/>
      <c r="M95" s="1269"/>
      <c r="N95" s="1270"/>
      <c r="O95" s="1265"/>
      <c r="P95" s="1266"/>
      <c r="Q95" s="1266"/>
      <c r="R95" s="1266"/>
      <c r="S95" s="1265"/>
      <c r="T95" s="1266"/>
      <c r="U95" s="1266"/>
      <c r="V95" s="1266"/>
      <c r="W95" s="1265"/>
      <c r="X95" s="1266"/>
      <c r="Y95" s="1266"/>
      <c r="Z95" s="1266"/>
      <c r="AA95" s="1265"/>
      <c r="AB95" s="1266"/>
      <c r="AC95" s="1266"/>
      <c r="AD95" s="1266"/>
      <c r="AE95" s="1274"/>
      <c r="AF95" s="1272"/>
      <c r="AG95" s="1272"/>
      <c r="AH95" s="1272"/>
      <c r="AI95" s="1272"/>
      <c r="AJ95" s="1272"/>
      <c r="AK95" s="1273"/>
    </row>
    <row r="96" spans="2:41" s="66" customFormat="1" ht="18" customHeight="1" x14ac:dyDescent="0.4">
      <c r="B96" s="177"/>
      <c r="C96" s="169"/>
      <c r="D96" s="261">
        <v>4</v>
      </c>
      <c r="E96" s="1265"/>
      <c r="F96" s="1266"/>
      <c r="G96" s="1267"/>
      <c r="H96" s="1268"/>
      <c r="I96" s="1269"/>
      <c r="J96" s="1269"/>
      <c r="K96" s="1269"/>
      <c r="L96" s="1269"/>
      <c r="M96" s="1269"/>
      <c r="N96" s="1270"/>
      <c r="O96" s="1265"/>
      <c r="P96" s="1266"/>
      <c r="Q96" s="1266"/>
      <c r="R96" s="1266"/>
      <c r="S96" s="1265"/>
      <c r="T96" s="1266"/>
      <c r="U96" s="1266"/>
      <c r="V96" s="1266"/>
      <c r="W96" s="1265"/>
      <c r="X96" s="1266"/>
      <c r="Y96" s="1266"/>
      <c r="Z96" s="1266"/>
      <c r="AA96" s="1265"/>
      <c r="AB96" s="1266"/>
      <c r="AC96" s="1266"/>
      <c r="AD96" s="1266"/>
      <c r="AE96" s="1274"/>
      <c r="AF96" s="1272"/>
      <c r="AG96" s="1272"/>
      <c r="AH96" s="1272"/>
      <c r="AI96" s="1272"/>
      <c r="AJ96" s="1272"/>
      <c r="AK96" s="1273"/>
    </row>
    <row r="97" spans="2:37" s="66" customFormat="1" ht="18" customHeight="1" x14ac:dyDescent="0.4">
      <c r="B97" s="177"/>
      <c r="C97" s="169"/>
      <c r="D97" s="261">
        <v>5</v>
      </c>
      <c r="E97" s="1265"/>
      <c r="F97" s="1266"/>
      <c r="G97" s="1267"/>
      <c r="H97" s="1268"/>
      <c r="I97" s="1269"/>
      <c r="J97" s="1269"/>
      <c r="K97" s="1269"/>
      <c r="L97" s="1269"/>
      <c r="M97" s="1269"/>
      <c r="N97" s="1270"/>
      <c r="O97" s="1265"/>
      <c r="P97" s="1266"/>
      <c r="Q97" s="1266"/>
      <c r="R97" s="1266"/>
      <c r="S97" s="1265"/>
      <c r="T97" s="1266"/>
      <c r="U97" s="1266"/>
      <c r="V97" s="1266"/>
      <c r="W97" s="1265"/>
      <c r="X97" s="1266"/>
      <c r="Y97" s="1266"/>
      <c r="Z97" s="1266"/>
      <c r="AA97" s="1265"/>
      <c r="AB97" s="1266"/>
      <c r="AC97" s="1266"/>
      <c r="AD97" s="1266"/>
      <c r="AE97" s="1274"/>
      <c r="AF97" s="1272"/>
      <c r="AG97" s="1272"/>
      <c r="AH97" s="1272"/>
      <c r="AI97" s="1272"/>
      <c r="AJ97" s="1272"/>
      <c r="AK97" s="1273"/>
    </row>
    <row r="98" spans="2:37" s="66" customFormat="1" ht="18" customHeight="1" x14ac:dyDescent="0.4">
      <c r="B98" s="177"/>
      <c r="C98" s="178"/>
      <c r="D98" s="261">
        <v>6</v>
      </c>
      <c r="E98" s="1265"/>
      <c r="F98" s="1266"/>
      <c r="G98" s="1267"/>
      <c r="H98" s="1268"/>
      <c r="I98" s="1269"/>
      <c r="J98" s="1269"/>
      <c r="K98" s="1269"/>
      <c r="L98" s="1269"/>
      <c r="M98" s="1269"/>
      <c r="N98" s="1270"/>
      <c r="O98" s="1265"/>
      <c r="P98" s="1266"/>
      <c r="Q98" s="1266"/>
      <c r="R98" s="1266"/>
      <c r="S98" s="1265"/>
      <c r="T98" s="1266"/>
      <c r="U98" s="1266"/>
      <c r="V98" s="1266"/>
      <c r="W98" s="1265"/>
      <c r="X98" s="1266"/>
      <c r="Y98" s="1266"/>
      <c r="Z98" s="1266"/>
      <c r="AA98" s="1265"/>
      <c r="AB98" s="1266"/>
      <c r="AC98" s="1266"/>
      <c r="AD98" s="1266"/>
      <c r="AE98" s="1274"/>
      <c r="AF98" s="1272"/>
      <c r="AG98" s="1272"/>
      <c r="AH98" s="1272"/>
      <c r="AI98" s="1272"/>
      <c r="AJ98" s="1272"/>
      <c r="AK98" s="1273"/>
    </row>
    <row r="99" spans="2:37" s="66" customFormat="1" ht="18" customHeight="1" x14ac:dyDescent="0.4">
      <c r="B99" s="177"/>
      <c r="C99" s="178"/>
      <c r="D99" s="261">
        <v>7</v>
      </c>
      <c r="E99" s="1265"/>
      <c r="F99" s="1266"/>
      <c r="G99" s="1267"/>
      <c r="H99" s="1268"/>
      <c r="I99" s="1269"/>
      <c r="J99" s="1269"/>
      <c r="K99" s="1269"/>
      <c r="L99" s="1269"/>
      <c r="M99" s="1269"/>
      <c r="N99" s="1270"/>
      <c r="O99" s="1265"/>
      <c r="P99" s="1266"/>
      <c r="Q99" s="1266"/>
      <c r="R99" s="1266"/>
      <c r="S99" s="1265"/>
      <c r="T99" s="1266"/>
      <c r="U99" s="1266"/>
      <c r="V99" s="1266"/>
      <c r="W99" s="1265"/>
      <c r="X99" s="1266"/>
      <c r="Y99" s="1266"/>
      <c r="Z99" s="1266"/>
      <c r="AA99" s="1265"/>
      <c r="AB99" s="1266"/>
      <c r="AC99" s="1266"/>
      <c r="AD99" s="1266"/>
      <c r="AE99" s="1274"/>
      <c r="AF99" s="1272"/>
      <c r="AG99" s="1272"/>
      <c r="AH99" s="1272"/>
      <c r="AI99" s="1272"/>
      <c r="AJ99" s="1272"/>
      <c r="AK99" s="1273"/>
    </row>
    <row r="100" spans="2:37" s="66" customFormat="1" ht="18" customHeight="1" x14ac:dyDescent="0.4">
      <c r="B100" s="177"/>
      <c r="C100" s="178"/>
      <c r="D100" s="261">
        <v>8</v>
      </c>
      <c r="E100" s="1265"/>
      <c r="F100" s="1266"/>
      <c r="G100" s="1267"/>
      <c r="H100" s="1268"/>
      <c r="I100" s="1269"/>
      <c r="J100" s="1269"/>
      <c r="K100" s="1269"/>
      <c r="L100" s="1269"/>
      <c r="M100" s="1269"/>
      <c r="N100" s="1270"/>
      <c r="O100" s="1265"/>
      <c r="P100" s="1266"/>
      <c r="Q100" s="1266"/>
      <c r="R100" s="1266"/>
      <c r="S100" s="1265"/>
      <c r="T100" s="1266"/>
      <c r="U100" s="1266"/>
      <c r="V100" s="1266"/>
      <c r="W100" s="1265"/>
      <c r="X100" s="1266"/>
      <c r="Y100" s="1266"/>
      <c r="Z100" s="1266"/>
      <c r="AA100" s="1265"/>
      <c r="AB100" s="1266"/>
      <c r="AC100" s="1266"/>
      <c r="AD100" s="1266"/>
      <c r="AE100" s="1274"/>
      <c r="AF100" s="1272"/>
      <c r="AG100" s="1272"/>
      <c r="AH100" s="1272"/>
      <c r="AI100" s="1272"/>
      <c r="AJ100" s="1272"/>
      <c r="AK100" s="1273"/>
    </row>
    <row r="101" spans="2:37" s="66" customFormat="1" ht="18" customHeight="1" x14ac:dyDescent="0.4">
      <c r="B101" s="177"/>
      <c r="C101" s="169"/>
      <c r="D101" s="261">
        <v>9</v>
      </c>
      <c r="E101" s="1265"/>
      <c r="F101" s="1266"/>
      <c r="G101" s="1267"/>
      <c r="H101" s="1268"/>
      <c r="I101" s="1269"/>
      <c r="J101" s="1269"/>
      <c r="K101" s="1269"/>
      <c r="L101" s="1269"/>
      <c r="M101" s="1269"/>
      <c r="N101" s="1270"/>
      <c r="O101" s="1265"/>
      <c r="P101" s="1266"/>
      <c r="Q101" s="1266"/>
      <c r="R101" s="1266"/>
      <c r="S101" s="1265"/>
      <c r="T101" s="1266"/>
      <c r="U101" s="1266"/>
      <c r="V101" s="1266"/>
      <c r="W101" s="1265"/>
      <c r="X101" s="1266"/>
      <c r="Y101" s="1266"/>
      <c r="Z101" s="1266"/>
      <c r="AA101" s="1265"/>
      <c r="AB101" s="1266"/>
      <c r="AC101" s="1266"/>
      <c r="AD101" s="1266"/>
      <c r="AE101" s="1274"/>
      <c r="AF101" s="1272"/>
      <c r="AG101" s="1272"/>
      <c r="AH101" s="1272"/>
      <c r="AI101" s="1272"/>
      <c r="AJ101" s="1272"/>
      <c r="AK101" s="1273"/>
    </row>
    <row r="102" spans="2:37" s="66" customFormat="1" ht="18" customHeight="1" thickBot="1" x14ac:dyDescent="0.45">
      <c r="B102" s="179"/>
      <c r="C102" s="175"/>
      <c r="D102" s="166">
        <v>10</v>
      </c>
      <c r="E102" s="1259"/>
      <c r="F102" s="1260"/>
      <c r="G102" s="1261"/>
      <c r="H102" s="1262"/>
      <c r="I102" s="1263"/>
      <c r="J102" s="1263"/>
      <c r="K102" s="1263"/>
      <c r="L102" s="1263"/>
      <c r="M102" s="1263"/>
      <c r="N102" s="1264"/>
      <c r="O102" s="1259"/>
      <c r="P102" s="1260"/>
      <c r="Q102" s="1260"/>
      <c r="R102" s="1260"/>
      <c r="S102" s="1259"/>
      <c r="T102" s="1260"/>
      <c r="U102" s="1260"/>
      <c r="V102" s="1260"/>
      <c r="W102" s="1259"/>
      <c r="X102" s="1260"/>
      <c r="Y102" s="1260"/>
      <c r="Z102" s="1260"/>
      <c r="AA102" s="1259"/>
      <c r="AB102" s="1260"/>
      <c r="AC102" s="1260"/>
      <c r="AD102" s="1261"/>
      <c r="AE102" s="1275"/>
      <c r="AF102" s="1276"/>
      <c r="AG102" s="1276"/>
      <c r="AH102" s="1276"/>
      <c r="AI102" s="1276"/>
      <c r="AJ102" s="1276"/>
      <c r="AK102" s="1277"/>
    </row>
    <row r="103" spans="2:37" s="66" customFormat="1" ht="18" customHeight="1" x14ac:dyDescent="0.4">
      <c r="B103" s="57"/>
    </row>
    <row r="104" spans="2:37" ht="18" customHeight="1" x14ac:dyDescent="0.4">
      <c r="B104" s="108"/>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c r="AG104" s="108"/>
      <c r="AH104" s="108"/>
      <c r="AI104" s="108"/>
      <c r="AJ104" s="85" t="s">
        <v>302</v>
      </c>
      <c r="AK104" s="108"/>
    </row>
    <row r="105" spans="2:37" ht="18" customHeight="1" x14ac:dyDescent="0.4">
      <c r="B105" s="108"/>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8"/>
      <c r="AD105" s="108"/>
      <c r="AE105" s="108"/>
      <c r="AF105" s="108"/>
      <c r="AG105" s="108"/>
      <c r="AH105" s="108"/>
      <c r="AI105" s="108"/>
      <c r="AJ105" s="85"/>
      <c r="AK105" s="108"/>
    </row>
    <row r="106" spans="2:37" s="66" customFormat="1" ht="18" customHeight="1" thickBot="1" x14ac:dyDescent="0.45">
      <c r="B106" s="57"/>
    </row>
    <row r="107" spans="2:37" s="66" customFormat="1" ht="18" customHeight="1" x14ac:dyDescent="0.4">
      <c r="B107" s="916" t="s">
        <v>627</v>
      </c>
      <c r="C107" s="917"/>
      <c r="D107" s="917"/>
      <c r="E107" s="917"/>
      <c r="F107" s="918"/>
      <c r="G107" s="922"/>
      <c r="H107" s="922"/>
      <c r="I107" s="922"/>
      <c r="J107" s="922"/>
      <c r="K107" s="922"/>
      <c r="L107" s="922"/>
      <c r="M107" s="922"/>
      <c r="N107" s="922"/>
      <c r="O107" s="922"/>
      <c r="P107" s="922"/>
      <c r="Q107" s="922"/>
      <c r="R107" s="922"/>
      <c r="S107" s="922"/>
      <c r="T107" s="922"/>
      <c r="U107" s="922"/>
      <c r="V107" s="922"/>
      <c r="W107" s="922"/>
      <c r="X107" s="922"/>
      <c r="Y107" s="922"/>
      <c r="Z107" s="922"/>
      <c r="AA107" s="922"/>
      <c r="AB107" s="922"/>
      <c r="AC107" s="922"/>
      <c r="AD107" s="922"/>
      <c r="AE107" s="922"/>
      <c r="AF107" s="922"/>
      <c r="AG107" s="922"/>
      <c r="AH107" s="922"/>
      <c r="AI107" s="922"/>
      <c r="AJ107" s="922"/>
      <c r="AK107" s="923"/>
    </row>
    <row r="108" spans="2:37" s="66" customFormat="1" ht="18" customHeight="1" thickBot="1" x14ac:dyDescent="0.45">
      <c r="B108" s="919"/>
      <c r="C108" s="920"/>
      <c r="D108" s="920"/>
      <c r="E108" s="920"/>
      <c r="F108" s="921"/>
      <c r="G108" s="924"/>
      <c r="H108" s="924"/>
      <c r="I108" s="924"/>
      <c r="J108" s="924"/>
      <c r="K108" s="924"/>
      <c r="L108" s="924"/>
      <c r="M108" s="924"/>
      <c r="N108" s="924"/>
      <c r="O108" s="924"/>
      <c r="P108" s="924"/>
      <c r="Q108" s="924"/>
      <c r="R108" s="924"/>
      <c r="S108" s="924"/>
      <c r="T108" s="924"/>
      <c r="U108" s="924"/>
      <c r="V108" s="924"/>
      <c r="W108" s="924"/>
      <c r="X108" s="924"/>
      <c r="Y108" s="924"/>
      <c r="Z108" s="924"/>
      <c r="AA108" s="924"/>
      <c r="AB108" s="924"/>
      <c r="AC108" s="924"/>
      <c r="AD108" s="924"/>
      <c r="AE108" s="924"/>
      <c r="AF108" s="924"/>
      <c r="AG108" s="924"/>
      <c r="AH108" s="924"/>
      <c r="AI108" s="924"/>
      <c r="AJ108" s="924"/>
      <c r="AK108" s="925"/>
    </row>
    <row r="109" spans="2:37" s="66" customFormat="1" ht="18" customHeight="1" x14ac:dyDescent="0.4">
      <c r="B109" s="57" t="s">
        <v>626</v>
      </c>
      <c r="C109" s="128" t="s">
        <v>625</v>
      </c>
      <c r="AH109" s="34"/>
      <c r="AJ109" s="85"/>
    </row>
    <row r="110" spans="2:37" s="66" customFormat="1" ht="18" customHeight="1" x14ac:dyDescent="0.4">
      <c r="B110" s="129" t="s">
        <v>349</v>
      </c>
      <c r="C110" s="128"/>
      <c r="AH110" s="34"/>
      <c r="AJ110" s="85"/>
    </row>
    <row r="111" spans="2:37" s="66" customFormat="1" ht="24.95" customHeight="1" x14ac:dyDescent="0.4">
      <c r="B111" s="942" t="s">
        <v>350</v>
      </c>
      <c r="C111" s="943"/>
      <c r="D111" s="943"/>
      <c r="E111" s="943"/>
      <c r="F111" s="944"/>
      <c r="G111" s="941" t="s">
        <v>351</v>
      </c>
      <c r="H111" s="927"/>
      <c r="I111" s="928"/>
      <c r="J111" s="1249" t="s">
        <v>574</v>
      </c>
      <c r="K111" s="1250"/>
      <c r="L111" s="1250"/>
      <c r="M111" s="1250"/>
      <c r="N111" s="1250"/>
      <c r="O111" s="931"/>
      <c r="P111" s="931"/>
      <c r="Q111" s="1251"/>
      <c r="R111" s="1251"/>
      <c r="S111" s="1251"/>
      <c r="T111" s="1251"/>
      <c r="U111" s="1251"/>
      <c r="V111" s="1251"/>
      <c r="W111" s="1252"/>
      <c r="X111" s="1252"/>
      <c r="Y111" s="1252"/>
      <c r="Z111" s="1252"/>
      <c r="AA111" s="1252"/>
      <c r="AB111" s="1252"/>
      <c r="AC111" s="1252"/>
      <c r="AD111" s="1252"/>
      <c r="AE111" s="1252"/>
      <c r="AF111" s="1252"/>
      <c r="AG111" s="1252"/>
      <c r="AH111" s="1252"/>
      <c r="AI111" s="1252"/>
      <c r="AJ111" s="1252"/>
      <c r="AK111" s="1253"/>
    </row>
    <row r="112" spans="2:37" s="66" customFormat="1" ht="24.95" customHeight="1" x14ac:dyDescent="0.4">
      <c r="B112" s="945"/>
      <c r="C112" s="946"/>
      <c r="D112" s="946"/>
      <c r="E112" s="946"/>
      <c r="F112" s="947"/>
      <c r="G112" s="926" t="s">
        <v>355</v>
      </c>
      <c r="H112" s="927"/>
      <c r="I112" s="928"/>
      <c r="J112" s="1249" t="s">
        <v>574</v>
      </c>
      <c r="K112" s="1250"/>
      <c r="L112" s="1250"/>
      <c r="M112" s="1250"/>
      <c r="N112" s="1250"/>
      <c r="O112" s="931"/>
      <c r="P112" s="931"/>
      <c r="Q112" s="1251"/>
      <c r="R112" s="1251"/>
      <c r="S112" s="1251"/>
      <c r="T112" s="1251"/>
      <c r="U112" s="1251"/>
      <c r="V112" s="1251"/>
      <c r="W112" s="1252"/>
      <c r="X112" s="1252"/>
      <c r="Y112" s="1252"/>
      <c r="Z112" s="1252"/>
      <c r="AA112" s="1252"/>
      <c r="AB112" s="1252"/>
      <c r="AC112" s="1252"/>
      <c r="AD112" s="1252"/>
      <c r="AE112" s="1252"/>
      <c r="AF112" s="1252"/>
      <c r="AG112" s="1252"/>
      <c r="AH112" s="1252"/>
      <c r="AI112" s="1252"/>
      <c r="AJ112" s="1252"/>
      <c r="AK112" s="1253"/>
    </row>
    <row r="113" spans="2:41" s="66" customFormat="1" ht="24.95" customHeight="1" x14ac:dyDescent="0.4">
      <c r="B113" s="945"/>
      <c r="C113" s="946"/>
      <c r="D113" s="946"/>
      <c r="E113" s="946"/>
      <c r="F113" s="947"/>
      <c r="G113" s="926" t="s">
        <v>356</v>
      </c>
      <c r="H113" s="927"/>
      <c r="I113" s="928"/>
      <c r="J113" s="929" t="s">
        <v>352</v>
      </c>
      <c r="K113" s="930"/>
      <c r="L113" s="930"/>
      <c r="M113" s="930"/>
      <c r="N113" s="930"/>
      <c r="O113" s="931">
        <v>5</v>
      </c>
      <c r="P113" s="931"/>
      <c r="Q113" s="877" t="s">
        <v>353</v>
      </c>
      <c r="R113" s="877"/>
      <c r="S113" s="877"/>
      <c r="T113" s="877"/>
      <c r="U113" s="877"/>
      <c r="V113" s="877"/>
      <c r="W113" s="932" t="s">
        <v>499</v>
      </c>
      <c r="X113" s="1254"/>
      <c r="Y113" s="1254"/>
      <c r="Z113" s="1254"/>
      <c r="AA113" s="1254"/>
      <c r="AB113" s="1254"/>
      <c r="AC113" s="1254"/>
      <c r="AD113" s="1254"/>
      <c r="AE113" s="1254"/>
      <c r="AF113" s="1254"/>
      <c r="AG113" s="1254"/>
      <c r="AH113" s="1254"/>
      <c r="AI113" s="1254"/>
      <c r="AJ113" s="1254"/>
      <c r="AK113" s="1255"/>
    </row>
    <row r="114" spans="2:41" s="66" customFormat="1" ht="24.95" customHeight="1" x14ac:dyDescent="0.4">
      <c r="B114" s="948"/>
      <c r="C114" s="949"/>
      <c r="D114" s="949"/>
      <c r="E114" s="949"/>
      <c r="F114" s="950"/>
      <c r="G114" s="941" t="s">
        <v>253</v>
      </c>
      <c r="H114" s="927"/>
      <c r="I114" s="928"/>
      <c r="J114" s="929" t="s">
        <v>352</v>
      </c>
      <c r="K114" s="930"/>
      <c r="L114" s="930"/>
      <c r="M114" s="930"/>
      <c r="N114" s="930"/>
      <c r="O114" s="931">
        <v>5</v>
      </c>
      <c r="P114" s="931"/>
      <c r="Q114" s="877" t="s">
        <v>353</v>
      </c>
      <c r="R114" s="877"/>
      <c r="S114" s="877"/>
      <c r="T114" s="877"/>
      <c r="U114" s="877"/>
      <c r="V114" s="877"/>
      <c r="W114" s="1256"/>
      <c r="X114" s="1257"/>
      <c r="Y114" s="1257"/>
      <c r="Z114" s="1257"/>
      <c r="AA114" s="1257"/>
      <c r="AB114" s="1257"/>
      <c r="AC114" s="1257"/>
      <c r="AD114" s="1257"/>
      <c r="AE114" s="1257"/>
      <c r="AF114" s="1257"/>
      <c r="AG114" s="1257"/>
      <c r="AH114" s="1257"/>
      <c r="AI114" s="1257"/>
      <c r="AJ114" s="1257"/>
      <c r="AK114" s="1258"/>
    </row>
    <row r="115" spans="2:41" ht="24" customHeight="1" x14ac:dyDescent="0.4">
      <c r="B115" s="896" t="s">
        <v>357</v>
      </c>
      <c r="C115" s="897"/>
      <c r="D115" s="897"/>
      <c r="E115" s="897"/>
      <c r="F115" s="898"/>
      <c r="G115" s="861" t="s">
        <v>358</v>
      </c>
      <c r="H115" s="890"/>
      <c r="I115" s="890"/>
      <c r="J115" s="890"/>
      <c r="K115" s="862"/>
      <c r="L115" s="908" t="s">
        <v>359</v>
      </c>
      <c r="M115" s="909"/>
      <c r="N115" s="909"/>
      <c r="O115" s="909"/>
      <c r="P115" s="909"/>
      <c r="Q115" s="909"/>
      <c r="R115" s="909"/>
      <c r="S115" s="909"/>
      <c r="T115" s="909"/>
      <c r="U115" s="909"/>
      <c r="V115" s="909"/>
      <c r="W115" s="909"/>
      <c r="X115" s="909"/>
      <c r="Y115" s="909"/>
      <c r="Z115" s="909"/>
      <c r="AA115" s="909"/>
      <c r="AB115" s="909"/>
      <c r="AC115" s="909"/>
      <c r="AD115" s="909"/>
      <c r="AE115" s="909"/>
      <c r="AF115" s="909"/>
      <c r="AG115" s="909"/>
      <c r="AH115" s="909"/>
      <c r="AI115" s="909"/>
      <c r="AJ115" s="909"/>
      <c r="AK115" s="910"/>
      <c r="AN115" s="34" t="s">
        <v>360</v>
      </c>
      <c r="AO115" s="34" t="s">
        <v>359</v>
      </c>
    </row>
    <row r="116" spans="2:41" ht="24" customHeight="1" x14ac:dyDescent="0.4">
      <c r="B116" s="905"/>
      <c r="C116" s="906"/>
      <c r="D116" s="906"/>
      <c r="E116" s="906"/>
      <c r="F116" s="907"/>
      <c r="G116" s="911" t="s">
        <v>361</v>
      </c>
      <c r="H116" s="911"/>
      <c r="I116" s="911"/>
      <c r="J116" s="911" t="s">
        <v>362</v>
      </c>
      <c r="K116" s="911"/>
      <c r="L116" s="902" t="s">
        <v>363</v>
      </c>
      <c r="M116" s="902"/>
      <c r="N116" s="902"/>
      <c r="O116" s="902"/>
      <c r="P116" s="902"/>
      <c r="Q116" s="902"/>
      <c r="R116" s="902"/>
      <c r="S116" s="902"/>
      <c r="T116" s="902"/>
      <c r="U116" s="902"/>
      <c r="V116" s="902"/>
      <c r="W116" s="902"/>
      <c r="X116" s="902"/>
      <c r="Y116" s="902"/>
      <c r="Z116" s="902"/>
      <c r="AA116" s="902"/>
      <c r="AB116" s="902"/>
      <c r="AC116" s="902"/>
      <c r="AD116" s="902"/>
      <c r="AE116" s="902"/>
      <c r="AF116" s="902"/>
      <c r="AG116" s="902"/>
      <c r="AH116" s="902"/>
      <c r="AI116" s="902"/>
      <c r="AJ116" s="902"/>
      <c r="AK116" s="902"/>
    </row>
    <row r="117" spans="2:41" ht="24" customHeight="1" x14ac:dyDescent="0.4">
      <c r="B117" s="905"/>
      <c r="C117" s="906"/>
      <c r="D117" s="906"/>
      <c r="E117" s="906"/>
      <c r="F117" s="907"/>
      <c r="G117" s="911"/>
      <c r="H117" s="911"/>
      <c r="I117" s="911"/>
      <c r="J117" s="911" t="s">
        <v>364</v>
      </c>
      <c r="K117" s="911"/>
      <c r="L117" s="902" t="s">
        <v>365</v>
      </c>
      <c r="M117" s="902"/>
      <c r="N117" s="902"/>
      <c r="O117" s="902"/>
      <c r="P117" s="902"/>
      <c r="Q117" s="902"/>
      <c r="R117" s="902"/>
      <c r="S117" s="902"/>
      <c r="T117" s="902"/>
      <c r="U117" s="902"/>
      <c r="V117" s="902"/>
      <c r="W117" s="902"/>
      <c r="X117" s="902"/>
      <c r="Y117" s="902"/>
      <c r="Z117" s="902"/>
      <c r="AA117" s="902"/>
      <c r="AB117" s="902"/>
      <c r="AC117" s="902"/>
      <c r="AD117" s="902"/>
      <c r="AE117" s="902"/>
      <c r="AF117" s="902"/>
      <c r="AG117" s="902"/>
      <c r="AH117" s="902"/>
      <c r="AI117" s="902"/>
      <c r="AJ117" s="902"/>
      <c r="AK117" s="902"/>
    </row>
    <row r="118" spans="2:41" ht="27.95" customHeight="1" x14ac:dyDescent="0.4">
      <c r="B118" s="905"/>
      <c r="C118" s="906"/>
      <c r="D118" s="906"/>
      <c r="E118" s="906"/>
      <c r="F118" s="907"/>
      <c r="G118" s="911"/>
      <c r="H118" s="911"/>
      <c r="I118" s="911"/>
      <c r="J118" s="911" t="s">
        <v>366</v>
      </c>
      <c r="K118" s="911"/>
      <c r="L118" s="912" t="s">
        <v>367</v>
      </c>
      <c r="M118" s="913"/>
      <c r="N118" s="913"/>
      <c r="O118" s="913"/>
      <c r="P118" s="913"/>
      <c r="Q118" s="893" t="s">
        <v>368</v>
      </c>
      <c r="R118" s="894"/>
      <c r="S118" s="894"/>
      <c r="T118" s="894"/>
      <c r="U118" s="894"/>
      <c r="V118" s="894"/>
      <c r="W118" s="894"/>
      <c r="X118" s="894"/>
      <c r="Y118" s="894"/>
      <c r="Z118" s="894"/>
      <c r="AA118" s="894"/>
      <c r="AB118" s="894"/>
      <c r="AC118" s="894"/>
      <c r="AD118" s="894"/>
      <c r="AE118" s="894"/>
      <c r="AF118" s="894"/>
      <c r="AG118" s="894"/>
      <c r="AH118" s="894"/>
      <c r="AI118" s="894"/>
      <c r="AJ118" s="894"/>
      <c r="AK118" s="895"/>
    </row>
    <row r="119" spans="2:41" ht="21.95" customHeight="1" x14ac:dyDescent="0.4">
      <c r="B119" s="896" t="s">
        <v>369</v>
      </c>
      <c r="C119" s="897"/>
      <c r="D119" s="897"/>
      <c r="E119" s="897"/>
      <c r="F119" s="898"/>
      <c r="G119" s="861" t="s">
        <v>370</v>
      </c>
      <c r="H119" s="890"/>
      <c r="I119" s="890"/>
      <c r="J119" s="890"/>
      <c r="K119" s="862"/>
      <c r="L119" s="902" t="s">
        <v>575</v>
      </c>
      <c r="M119" s="902"/>
      <c r="N119" s="902"/>
      <c r="O119" s="902"/>
      <c r="P119" s="902"/>
      <c r="Q119" s="902"/>
      <c r="R119" s="902"/>
      <c r="S119" s="902"/>
      <c r="T119" s="902"/>
      <c r="U119" s="902"/>
      <c r="V119" s="902"/>
      <c r="W119" s="902"/>
      <c r="X119" s="902"/>
      <c r="Y119" s="902"/>
      <c r="Z119" s="902"/>
      <c r="AA119" s="902"/>
      <c r="AB119" s="902"/>
      <c r="AC119" s="902"/>
      <c r="AD119" s="902"/>
      <c r="AE119" s="902"/>
      <c r="AF119" s="902"/>
      <c r="AG119" s="902"/>
      <c r="AH119" s="902"/>
      <c r="AI119" s="902"/>
      <c r="AJ119" s="902"/>
      <c r="AK119" s="902"/>
    </row>
    <row r="120" spans="2:41" ht="30" customHeight="1" x14ac:dyDescent="0.4">
      <c r="B120" s="899"/>
      <c r="C120" s="900"/>
      <c r="D120" s="900"/>
      <c r="E120" s="900"/>
      <c r="F120" s="901"/>
      <c r="G120" s="861" t="s">
        <v>372</v>
      </c>
      <c r="H120" s="890"/>
      <c r="I120" s="890"/>
      <c r="J120" s="890"/>
      <c r="K120" s="862"/>
      <c r="L120" s="903" t="s">
        <v>534</v>
      </c>
      <c r="M120" s="904"/>
      <c r="N120" s="904"/>
      <c r="O120" s="904"/>
      <c r="P120" s="904"/>
      <c r="Q120" s="904"/>
      <c r="R120" s="904"/>
      <c r="S120" s="904"/>
      <c r="T120" s="904"/>
      <c r="U120" s="904"/>
      <c r="V120" s="904"/>
      <c r="W120" s="904"/>
      <c r="X120" s="904"/>
      <c r="Y120" s="904"/>
      <c r="Z120" s="904"/>
      <c r="AA120" s="904"/>
      <c r="AB120" s="904"/>
      <c r="AC120" s="904"/>
      <c r="AD120" s="904"/>
      <c r="AE120" s="904"/>
      <c r="AF120" s="904"/>
      <c r="AG120" s="904"/>
      <c r="AH120" s="904"/>
      <c r="AI120" s="904"/>
      <c r="AJ120" s="904"/>
      <c r="AK120" s="904"/>
    </row>
    <row r="122" spans="2:41" ht="15" customHeight="1" x14ac:dyDescent="0.4">
      <c r="B122" s="130" t="s">
        <v>374</v>
      </c>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row>
    <row r="123" spans="2:41" ht="9.9499999999999993" customHeight="1" x14ac:dyDescent="0.4"/>
    <row r="124" spans="2:41" ht="24.95" customHeight="1" x14ac:dyDescent="0.4">
      <c r="B124" s="879" t="s">
        <v>375</v>
      </c>
      <c r="C124" s="880"/>
      <c r="D124" s="880"/>
      <c r="E124" s="881"/>
      <c r="F124" s="885" t="s">
        <v>376</v>
      </c>
      <c r="G124" s="872"/>
      <c r="H124" s="861" t="s">
        <v>377</v>
      </c>
      <c r="I124" s="890"/>
      <c r="J124" s="862"/>
      <c r="K124" s="891"/>
      <c r="L124" s="891"/>
      <c r="M124" s="891"/>
      <c r="N124" s="891"/>
      <c r="O124" s="891"/>
      <c r="P124" s="891"/>
      <c r="Q124" s="891"/>
      <c r="R124" s="891"/>
      <c r="S124" s="891"/>
      <c r="T124" s="891"/>
      <c r="U124" s="891"/>
      <c r="V124" s="891"/>
      <c r="W124" s="891"/>
      <c r="X124" s="891"/>
      <c r="Y124" s="891"/>
      <c r="Z124" s="891"/>
      <c r="AA124" s="891"/>
      <c r="AB124" s="891"/>
      <c r="AC124" s="891"/>
      <c r="AD124" s="891"/>
      <c r="AE124" s="891"/>
      <c r="AF124" s="891"/>
      <c r="AG124" s="891"/>
      <c r="AH124" s="891"/>
      <c r="AI124" s="891"/>
      <c r="AJ124" s="891"/>
      <c r="AK124" s="892"/>
      <c r="AL124" s="108"/>
    </row>
    <row r="125" spans="2:41" ht="24.95" customHeight="1" x14ac:dyDescent="0.4">
      <c r="B125" s="882"/>
      <c r="C125" s="883"/>
      <c r="D125" s="883"/>
      <c r="E125" s="884"/>
      <c r="F125" s="886"/>
      <c r="G125" s="887"/>
      <c r="H125" s="861" t="s">
        <v>378</v>
      </c>
      <c r="I125" s="890"/>
      <c r="J125" s="862"/>
      <c r="K125" s="861" t="s">
        <v>379</v>
      </c>
      <c r="L125" s="862"/>
      <c r="M125" s="863"/>
      <c r="N125" s="864"/>
      <c r="O125" s="864"/>
      <c r="P125" s="864"/>
      <c r="Q125" s="864"/>
      <c r="R125" s="864"/>
      <c r="S125" s="865"/>
      <c r="T125" s="861" t="s">
        <v>380</v>
      </c>
      <c r="U125" s="890"/>
      <c r="V125" s="862"/>
      <c r="W125" s="863"/>
      <c r="X125" s="864"/>
      <c r="Y125" s="864"/>
      <c r="Z125" s="864"/>
      <c r="AA125" s="864"/>
      <c r="AB125" s="864"/>
      <c r="AC125" s="864"/>
      <c r="AD125" s="865"/>
      <c r="AE125" s="861" t="s">
        <v>381</v>
      </c>
      <c r="AF125" s="862"/>
      <c r="AG125" s="858"/>
      <c r="AH125" s="859"/>
      <c r="AI125" s="859"/>
      <c r="AJ125" s="859"/>
      <c r="AK125" s="860"/>
      <c r="AL125" s="108"/>
    </row>
    <row r="126" spans="2:41" ht="24.95" customHeight="1" x14ac:dyDescent="0.4">
      <c r="B126" s="882"/>
      <c r="C126" s="883"/>
      <c r="D126" s="883"/>
      <c r="E126" s="884"/>
      <c r="F126" s="888"/>
      <c r="G126" s="889"/>
      <c r="H126" s="861"/>
      <c r="I126" s="890"/>
      <c r="J126" s="862"/>
      <c r="K126" s="861" t="s">
        <v>382</v>
      </c>
      <c r="L126" s="862"/>
      <c r="M126" s="863"/>
      <c r="N126" s="864"/>
      <c r="O126" s="864"/>
      <c r="P126" s="864"/>
      <c r="Q126" s="864"/>
      <c r="R126" s="864"/>
      <c r="S126" s="864"/>
      <c r="T126" s="864"/>
      <c r="U126" s="864"/>
      <c r="V126" s="864"/>
      <c r="W126" s="864"/>
      <c r="X126" s="864"/>
      <c r="Y126" s="864"/>
      <c r="Z126" s="864"/>
      <c r="AA126" s="864"/>
      <c r="AB126" s="864"/>
      <c r="AC126" s="864"/>
      <c r="AD126" s="864"/>
      <c r="AE126" s="864"/>
      <c r="AF126" s="864"/>
      <c r="AG126" s="864"/>
      <c r="AH126" s="864"/>
      <c r="AI126" s="864"/>
      <c r="AJ126" s="864"/>
      <c r="AK126" s="865"/>
      <c r="AL126" s="108"/>
    </row>
    <row r="127" spans="2:41" ht="24.95" customHeight="1" x14ac:dyDescent="0.4">
      <c r="B127" s="882"/>
      <c r="C127" s="883"/>
      <c r="D127" s="883"/>
      <c r="E127" s="884"/>
      <c r="F127" s="866" t="s">
        <v>383</v>
      </c>
      <c r="G127" s="867"/>
      <c r="H127" s="867"/>
      <c r="I127" s="867"/>
      <c r="J127" s="868"/>
      <c r="K127" s="869"/>
      <c r="L127" s="869"/>
      <c r="M127" s="869"/>
      <c r="N127" s="869"/>
      <c r="O127" s="869"/>
      <c r="P127" s="869"/>
      <c r="Q127" s="869"/>
      <c r="R127" s="869"/>
      <c r="S127" s="869"/>
      <c r="T127" s="869"/>
      <c r="U127" s="869"/>
      <c r="V127" s="869"/>
      <c r="W127" s="869"/>
      <c r="X127" s="869"/>
      <c r="Y127" s="869"/>
      <c r="Z127" s="869"/>
      <c r="AA127" s="869"/>
      <c r="AB127" s="869"/>
      <c r="AC127" s="869"/>
      <c r="AD127" s="869"/>
      <c r="AE127" s="869"/>
      <c r="AF127" s="869"/>
      <c r="AG127" s="869"/>
      <c r="AH127" s="869"/>
      <c r="AI127" s="869"/>
      <c r="AJ127" s="869"/>
      <c r="AK127" s="870"/>
      <c r="AL127" s="108"/>
    </row>
    <row r="128" spans="2:41" ht="24.95" customHeight="1" x14ac:dyDescent="0.4">
      <c r="B128" s="882"/>
      <c r="C128" s="883"/>
      <c r="D128" s="883"/>
      <c r="E128" s="884"/>
      <c r="F128" s="871" t="s">
        <v>500</v>
      </c>
      <c r="G128" s="872"/>
      <c r="H128" s="872"/>
      <c r="I128" s="872"/>
      <c r="J128" s="873"/>
      <c r="K128" s="861" t="s">
        <v>385</v>
      </c>
      <c r="L128" s="862"/>
      <c r="M128" s="874" t="s">
        <v>386</v>
      </c>
      <c r="N128" s="875"/>
      <c r="O128" s="875"/>
      <c r="P128" s="875"/>
      <c r="Q128" s="875"/>
      <c r="R128" s="875"/>
      <c r="S128" s="876"/>
      <c r="T128" s="132" t="s">
        <v>248</v>
      </c>
      <c r="U128" s="1246" t="s">
        <v>387</v>
      </c>
      <c r="V128" s="1246"/>
      <c r="W128" s="1246"/>
      <c r="X128" s="1246"/>
      <c r="Y128" s="1246"/>
      <c r="Z128" s="1246"/>
      <c r="AA128" s="1246"/>
      <c r="AB128" s="1246"/>
      <c r="AC128" s="1246"/>
      <c r="AD128" s="1246"/>
      <c r="AE128" s="1246"/>
      <c r="AF128" s="1246"/>
      <c r="AG128" s="1246"/>
      <c r="AH128" s="1246"/>
      <c r="AI128" s="1246"/>
      <c r="AJ128" s="1246"/>
      <c r="AK128" s="1247"/>
      <c r="AL128" s="108"/>
    </row>
    <row r="129" spans="1:38" ht="24.95" customHeight="1" x14ac:dyDescent="0.4">
      <c r="B129" s="848" t="s">
        <v>388</v>
      </c>
      <c r="C129" s="849"/>
      <c r="D129" s="849"/>
      <c r="E129" s="850"/>
      <c r="F129" s="851" t="s">
        <v>389</v>
      </c>
      <c r="G129" s="852"/>
      <c r="H129" s="852"/>
      <c r="I129" s="852"/>
      <c r="J129" s="853"/>
      <c r="K129" s="854" t="s">
        <v>390</v>
      </c>
      <c r="L129" s="855"/>
      <c r="M129" s="855"/>
      <c r="N129" s="855"/>
      <c r="O129" s="855"/>
      <c r="P129" s="855"/>
      <c r="Q129" s="856"/>
      <c r="R129" s="133"/>
      <c r="S129" s="134"/>
      <c r="T129" s="240"/>
      <c r="U129" s="240"/>
      <c r="V129" s="240"/>
      <c r="W129" s="240"/>
      <c r="X129" s="240"/>
      <c r="Y129" s="240"/>
      <c r="Z129" s="240"/>
      <c r="AA129" s="240"/>
      <c r="AB129" s="240"/>
      <c r="AC129" s="240"/>
      <c r="AD129" s="240"/>
      <c r="AE129" s="240"/>
      <c r="AF129" s="240"/>
      <c r="AG129" s="240"/>
      <c r="AH129" s="240"/>
      <c r="AI129" s="240"/>
      <c r="AJ129" s="240"/>
      <c r="AK129" s="241"/>
      <c r="AL129" s="108"/>
    </row>
    <row r="130" spans="1:38" s="66" customFormat="1" ht="9.9499999999999993" customHeight="1" x14ac:dyDescent="0.4">
      <c r="T130" s="34"/>
      <c r="U130" s="34"/>
      <c r="V130" s="34"/>
      <c r="W130" s="34"/>
      <c r="X130" s="34"/>
      <c r="Y130" s="34"/>
      <c r="Z130" s="34"/>
      <c r="AA130" s="34"/>
      <c r="AB130" s="34"/>
      <c r="AC130" s="34"/>
      <c r="AD130" s="34"/>
      <c r="AE130" s="34"/>
      <c r="AF130" s="34"/>
      <c r="AG130" s="34"/>
      <c r="AH130" s="34"/>
      <c r="AI130" s="34"/>
      <c r="AJ130" s="34"/>
      <c r="AK130" s="34"/>
    </row>
    <row r="131" spans="1:38" s="66" customFormat="1" ht="12" customHeight="1" x14ac:dyDescent="0.4">
      <c r="B131" s="135" t="s">
        <v>155</v>
      </c>
      <c r="C131" s="136"/>
      <c r="D131" s="136"/>
      <c r="E131" s="857" t="s">
        <v>391</v>
      </c>
      <c r="F131" s="857"/>
      <c r="G131" s="857"/>
      <c r="H131" s="857"/>
      <c r="I131" s="857"/>
      <c r="J131" s="857"/>
      <c r="K131" s="857"/>
      <c r="L131" s="857"/>
      <c r="M131" s="857"/>
      <c r="N131" s="857"/>
      <c r="O131" s="857"/>
      <c r="P131" s="857"/>
      <c r="Q131" s="857"/>
      <c r="R131" s="857"/>
      <c r="S131" s="857"/>
      <c r="T131" s="857"/>
      <c r="U131" s="857"/>
      <c r="V131" s="857"/>
      <c r="W131" s="857"/>
      <c r="X131" s="857"/>
      <c r="Y131" s="857"/>
      <c r="Z131" s="857"/>
      <c r="AA131" s="857"/>
      <c r="AB131" s="857"/>
      <c r="AC131" s="857"/>
      <c r="AD131" s="857"/>
      <c r="AE131" s="857"/>
      <c r="AF131" s="857"/>
      <c r="AG131" s="857"/>
      <c r="AH131" s="857"/>
      <c r="AI131" s="857"/>
      <c r="AJ131" s="857"/>
      <c r="AK131" s="857"/>
    </row>
    <row r="132" spans="1:38" ht="12" customHeight="1" x14ac:dyDescent="0.4">
      <c r="E132" s="857" t="s">
        <v>392</v>
      </c>
      <c r="F132" s="857"/>
      <c r="G132" s="857"/>
      <c r="H132" s="857"/>
      <c r="I132" s="857"/>
      <c r="J132" s="857"/>
      <c r="K132" s="857"/>
      <c r="L132" s="857"/>
      <c r="M132" s="857"/>
      <c r="N132" s="857"/>
      <c r="O132" s="857"/>
      <c r="P132" s="857"/>
      <c r="Q132" s="857"/>
      <c r="R132" s="857"/>
      <c r="S132" s="857"/>
      <c r="T132" s="857"/>
      <c r="U132" s="857"/>
      <c r="V132" s="857"/>
      <c r="W132" s="857"/>
      <c r="X132" s="857"/>
      <c r="Y132" s="857"/>
      <c r="Z132" s="857"/>
      <c r="AA132" s="857"/>
      <c r="AB132" s="857"/>
      <c r="AC132" s="857"/>
      <c r="AD132" s="857"/>
      <c r="AE132" s="857"/>
      <c r="AF132" s="857"/>
      <c r="AG132" s="857"/>
      <c r="AH132" s="857"/>
      <c r="AI132" s="857"/>
      <c r="AJ132" s="857"/>
      <c r="AK132" s="857"/>
    </row>
    <row r="134" spans="1:38" x14ac:dyDescent="0.4">
      <c r="B134" s="34" t="s">
        <v>393</v>
      </c>
    </row>
    <row r="135" spans="1:38" x14ac:dyDescent="0.4">
      <c r="B135" s="845" t="s">
        <v>394</v>
      </c>
      <c r="C135" s="845"/>
      <c r="D135" s="845"/>
      <c r="E135" s="845"/>
      <c r="F135" s="845"/>
      <c r="G135" s="845"/>
      <c r="H135" s="845"/>
      <c r="I135" s="845"/>
      <c r="J135" s="845"/>
      <c r="K135" s="845"/>
      <c r="L135" s="845"/>
      <c r="M135" s="845"/>
      <c r="N135" s="845"/>
      <c r="O135" s="845"/>
      <c r="P135" s="845"/>
      <c r="Q135" s="845"/>
      <c r="R135" s="845"/>
      <c r="S135" s="845"/>
      <c r="T135" s="845"/>
      <c r="U135" s="845"/>
      <c r="V135" s="838" t="s">
        <v>395</v>
      </c>
      <c r="W135" s="837"/>
      <c r="X135" s="837"/>
      <c r="Y135" s="846"/>
      <c r="Z135" s="847" t="s">
        <v>396</v>
      </c>
      <c r="AA135" s="847"/>
      <c r="AB135" s="847"/>
      <c r="AC135" s="847"/>
      <c r="AD135" s="838" t="s">
        <v>397</v>
      </c>
      <c r="AE135" s="837"/>
      <c r="AF135" s="837"/>
      <c r="AG135" s="846"/>
    </row>
    <row r="136" spans="1:38" x14ac:dyDescent="0.4">
      <c r="B136" s="223" t="s">
        <v>398</v>
      </c>
      <c r="C136" s="224"/>
      <c r="D136" s="224"/>
      <c r="E136" s="224"/>
      <c r="F136" s="224"/>
      <c r="G136" s="224"/>
      <c r="H136" s="224"/>
      <c r="I136" s="224"/>
      <c r="J136" s="224"/>
      <c r="K136" s="224"/>
      <c r="L136" s="224"/>
      <c r="M136" s="224"/>
      <c r="N136" s="224"/>
      <c r="O136" s="224"/>
      <c r="P136" s="224"/>
      <c r="Q136" s="224"/>
      <c r="R136" s="224"/>
      <c r="S136" s="224"/>
      <c r="T136" s="224"/>
      <c r="U136" s="224"/>
      <c r="V136" s="224"/>
      <c r="W136" s="224"/>
      <c r="X136" s="224"/>
      <c r="Y136" s="224"/>
      <c r="Z136" s="224"/>
      <c r="AA136" s="224"/>
      <c r="AB136" s="224"/>
      <c r="AC136" s="224"/>
      <c r="AD136" s="224"/>
      <c r="AE136" s="224"/>
      <c r="AF136" s="224"/>
      <c r="AG136" s="225"/>
    </row>
    <row r="137" spans="1:38" x14ac:dyDescent="0.4">
      <c r="B137" s="226"/>
      <c r="C137" s="223" t="s">
        <v>399</v>
      </c>
      <c r="D137" s="227"/>
      <c r="E137" s="227"/>
      <c r="F137" s="227"/>
      <c r="G137" s="227"/>
      <c r="H137" s="227"/>
      <c r="I137" s="227"/>
      <c r="J137" s="227"/>
      <c r="K137" s="227"/>
      <c r="L137" s="227"/>
      <c r="M137" s="227"/>
      <c r="N137" s="227"/>
      <c r="O137" s="227"/>
      <c r="P137" s="227"/>
      <c r="Q137" s="227"/>
      <c r="R137" s="227"/>
      <c r="S137" s="227"/>
      <c r="T137" s="227"/>
      <c r="U137" s="227"/>
      <c r="V137" s="227"/>
      <c r="W137" s="227"/>
      <c r="X137" s="227"/>
      <c r="Y137" s="227"/>
      <c r="Z137" s="227"/>
      <c r="AA137" s="227"/>
      <c r="AB137" s="227"/>
      <c r="AC137" s="227"/>
      <c r="AD137" s="227"/>
      <c r="AE137" s="227"/>
      <c r="AF137" s="227"/>
      <c r="AG137" s="228"/>
    </row>
    <row r="138" spans="1:38" x14ac:dyDescent="0.4">
      <c r="B138" s="226"/>
      <c r="C138" s="229"/>
      <c r="D138" s="840" t="s">
        <v>351</v>
      </c>
      <c r="E138" s="841"/>
      <c r="F138" s="841"/>
      <c r="G138" s="841"/>
      <c r="H138" s="841"/>
      <c r="I138" s="841"/>
      <c r="J138" s="841"/>
      <c r="K138" s="841"/>
      <c r="L138" s="841"/>
      <c r="M138" s="841"/>
      <c r="N138" s="841"/>
      <c r="O138" s="841"/>
      <c r="P138" s="841"/>
      <c r="Q138" s="841"/>
      <c r="R138" s="841"/>
      <c r="S138" s="841"/>
      <c r="T138" s="841"/>
      <c r="U138" s="841"/>
      <c r="V138" s="841"/>
      <c r="W138" s="841"/>
      <c r="X138" s="841"/>
      <c r="Y138" s="841"/>
      <c r="Z138" s="841"/>
      <c r="AA138" s="841"/>
      <c r="AB138" s="841"/>
      <c r="AC138" s="841"/>
      <c r="AD138" s="841"/>
      <c r="AE138" s="841"/>
      <c r="AF138" s="841"/>
      <c r="AG138" s="842"/>
    </row>
    <row r="139" spans="1:38" x14ac:dyDescent="0.4">
      <c r="A139" s="230"/>
      <c r="B139" s="226"/>
      <c r="C139" s="229"/>
      <c r="D139" s="824" t="s">
        <v>576</v>
      </c>
      <c r="E139" s="824"/>
      <c r="F139" s="824"/>
      <c r="G139" s="824"/>
      <c r="H139" s="824"/>
      <c r="I139" s="824"/>
      <c r="J139" s="824"/>
      <c r="K139" s="824"/>
      <c r="L139" s="824"/>
      <c r="M139" s="824"/>
      <c r="N139" s="824"/>
      <c r="O139" s="824"/>
      <c r="P139" s="824"/>
      <c r="Q139" s="824"/>
      <c r="R139" s="824"/>
      <c r="S139" s="824"/>
      <c r="T139" s="824"/>
      <c r="U139" s="824"/>
      <c r="V139" s="835" t="s">
        <v>622</v>
      </c>
      <c r="W139" s="835"/>
      <c r="X139" s="835"/>
      <c r="Y139" s="835"/>
      <c r="Z139" s="824">
        <f>IF($F$9="■",1,0)</f>
        <v>0</v>
      </c>
      <c r="AA139" s="824"/>
      <c r="AB139" s="824"/>
      <c r="AC139" s="824"/>
      <c r="AD139" s="1248"/>
      <c r="AE139" s="1248"/>
      <c r="AF139" s="1248"/>
      <c r="AG139" s="1248"/>
    </row>
    <row r="140" spans="1:38" x14ac:dyDescent="0.4">
      <c r="B140" s="226"/>
      <c r="C140" s="227"/>
      <c r="D140" s="824" t="s">
        <v>404</v>
      </c>
      <c r="E140" s="824"/>
      <c r="F140" s="824"/>
      <c r="G140" s="824"/>
      <c r="H140" s="824"/>
      <c r="I140" s="824"/>
      <c r="J140" s="824"/>
      <c r="K140" s="824"/>
      <c r="L140" s="824"/>
      <c r="M140" s="824"/>
      <c r="N140" s="824"/>
      <c r="O140" s="824"/>
      <c r="P140" s="824"/>
      <c r="Q140" s="824"/>
      <c r="R140" s="824"/>
      <c r="S140" s="824"/>
      <c r="T140" s="824"/>
      <c r="U140" s="824"/>
      <c r="V140" s="824" t="s">
        <v>401</v>
      </c>
      <c r="W140" s="824"/>
      <c r="X140" s="824"/>
      <c r="Y140" s="824"/>
      <c r="Z140" s="824">
        <f>IF(AND($F$9="■",$H$54+$H$55+$H$56+$H$57+$H$58&gt;0),1,0)</f>
        <v>0</v>
      </c>
      <c r="AA140" s="824"/>
      <c r="AB140" s="824"/>
      <c r="AC140" s="824"/>
      <c r="AD140" s="1248">
        <f t="shared" ref="AD140:AD141" si="0">Z140*40000</f>
        <v>0</v>
      </c>
      <c r="AE140" s="1248"/>
      <c r="AF140" s="1248"/>
      <c r="AG140" s="1248"/>
    </row>
    <row r="141" spans="1:38" x14ac:dyDescent="0.4">
      <c r="B141" s="226"/>
      <c r="C141" s="227"/>
      <c r="D141" s="824" t="s">
        <v>405</v>
      </c>
      <c r="E141" s="824"/>
      <c r="F141" s="824"/>
      <c r="G141" s="824"/>
      <c r="H141" s="824"/>
      <c r="I141" s="824"/>
      <c r="J141" s="824"/>
      <c r="K141" s="824"/>
      <c r="L141" s="824"/>
      <c r="M141" s="824"/>
      <c r="N141" s="824"/>
      <c r="O141" s="824"/>
      <c r="P141" s="824"/>
      <c r="Q141" s="824"/>
      <c r="R141" s="824"/>
      <c r="S141" s="824"/>
      <c r="T141" s="824"/>
      <c r="U141" s="824"/>
      <c r="V141" s="824" t="s">
        <v>401</v>
      </c>
      <c r="W141" s="824"/>
      <c r="X141" s="824"/>
      <c r="Y141" s="824"/>
      <c r="Z141" s="824">
        <f>IF(AND($H$62="■",$F$9="■"),1,0)</f>
        <v>0</v>
      </c>
      <c r="AA141" s="824"/>
      <c r="AB141" s="824"/>
      <c r="AC141" s="824"/>
      <c r="AD141" s="1248">
        <f t="shared" si="0"/>
        <v>0</v>
      </c>
      <c r="AE141" s="1248"/>
      <c r="AF141" s="1248"/>
      <c r="AG141" s="1248"/>
    </row>
    <row r="142" spans="1:38" x14ac:dyDescent="0.4">
      <c r="B142" s="226"/>
      <c r="C142" s="227"/>
      <c r="D142" s="824" t="s">
        <v>317</v>
      </c>
      <c r="E142" s="824"/>
      <c r="F142" s="824"/>
      <c r="G142" s="824"/>
      <c r="H142" s="824"/>
      <c r="I142" s="824"/>
      <c r="J142" s="824"/>
      <c r="K142" s="824"/>
      <c r="L142" s="824"/>
      <c r="M142" s="824"/>
      <c r="N142" s="824"/>
      <c r="O142" s="824"/>
      <c r="P142" s="824"/>
      <c r="Q142" s="824"/>
      <c r="R142" s="824"/>
      <c r="S142" s="824"/>
      <c r="T142" s="824"/>
      <c r="U142" s="824"/>
      <c r="V142" s="824" t="s">
        <v>406</v>
      </c>
      <c r="W142" s="824"/>
      <c r="X142" s="824"/>
      <c r="Y142" s="824"/>
      <c r="Z142" s="824">
        <f>IF(AND($F$9="■",$H$86="■"),1,0)</f>
        <v>0</v>
      </c>
      <c r="AA142" s="824"/>
      <c r="AB142" s="824"/>
      <c r="AC142" s="824"/>
      <c r="AD142" s="1248">
        <f>Z142*10000</f>
        <v>0</v>
      </c>
      <c r="AE142" s="1248"/>
      <c r="AF142" s="1248"/>
      <c r="AG142" s="1248"/>
    </row>
    <row r="143" spans="1:38" x14ac:dyDescent="0.4">
      <c r="B143" s="226"/>
      <c r="C143" s="227"/>
      <c r="D143" s="824" t="s">
        <v>407</v>
      </c>
      <c r="E143" s="824"/>
      <c r="F143" s="824"/>
      <c r="G143" s="824"/>
      <c r="H143" s="824"/>
      <c r="I143" s="824"/>
      <c r="J143" s="824"/>
      <c r="K143" s="824"/>
      <c r="L143" s="824"/>
      <c r="M143" s="824"/>
      <c r="N143" s="824"/>
      <c r="O143" s="824"/>
      <c r="P143" s="824"/>
      <c r="Q143" s="824"/>
      <c r="R143" s="824"/>
      <c r="S143" s="824"/>
      <c r="T143" s="824"/>
      <c r="U143" s="824"/>
      <c r="V143" s="824" t="s">
        <v>401</v>
      </c>
      <c r="W143" s="824"/>
      <c r="X143" s="824"/>
      <c r="Y143" s="824"/>
      <c r="Z143" s="824">
        <f>IF(AND($F$9="■",$H$90="■",$AC$19="平日・日中"),1,0)</f>
        <v>0</v>
      </c>
      <c r="AA143" s="824"/>
      <c r="AB143" s="824"/>
      <c r="AC143" s="824"/>
      <c r="AD143" s="1248">
        <f>Z143*40000</f>
        <v>0</v>
      </c>
      <c r="AE143" s="1248"/>
      <c r="AF143" s="1248"/>
      <c r="AG143" s="1248"/>
    </row>
    <row r="144" spans="1:38" x14ac:dyDescent="0.4">
      <c r="B144" s="226"/>
      <c r="C144" s="227"/>
      <c r="D144" s="824" t="s">
        <v>408</v>
      </c>
      <c r="E144" s="824"/>
      <c r="F144" s="824"/>
      <c r="G144" s="824"/>
      <c r="H144" s="824"/>
      <c r="I144" s="824"/>
      <c r="J144" s="824"/>
      <c r="K144" s="824"/>
      <c r="L144" s="824"/>
      <c r="M144" s="824"/>
      <c r="N144" s="824"/>
      <c r="O144" s="824"/>
      <c r="P144" s="824"/>
      <c r="Q144" s="824"/>
      <c r="R144" s="824"/>
      <c r="S144" s="824"/>
      <c r="T144" s="824"/>
      <c r="U144" s="824"/>
      <c r="V144" s="824" t="s">
        <v>403</v>
      </c>
      <c r="W144" s="824"/>
      <c r="X144" s="824"/>
      <c r="Y144" s="824"/>
      <c r="Z144" s="824">
        <f>IF(AND($F$9="■",$H$90="■",$AC$19="休日・夜間"),1,0)</f>
        <v>0</v>
      </c>
      <c r="AA144" s="824"/>
      <c r="AB144" s="824"/>
      <c r="AC144" s="824"/>
      <c r="AD144" s="1248">
        <f>Z144*50000</f>
        <v>0</v>
      </c>
      <c r="AE144" s="1248"/>
      <c r="AF144" s="1248"/>
      <c r="AG144" s="1248"/>
    </row>
    <row r="145" spans="2:33" x14ac:dyDescent="0.4">
      <c r="B145" s="226"/>
      <c r="C145" s="226"/>
      <c r="D145" s="840" t="s">
        <v>312</v>
      </c>
      <c r="E145" s="841"/>
      <c r="F145" s="841"/>
      <c r="G145" s="841"/>
      <c r="H145" s="841"/>
      <c r="I145" s="841"/>
      <c r="J145" s="841"/>
      <c r="K145" s="841"/>
      <c r="L145" s="841"/>
      <c r="M145" s="841"/>
      <c r="N145" s="841"/>
      <c r="O145" s="841"/>
      <c r="P145" s="841"/>
      <c r="Q145" s="841"/>
      <c r="R145" s="841"/>
      <c r="S145" s="841"/>
      <c r="T145" s="841"/>
      <c r="U145" s="841"/>
      <c r="V145" s="841"/>
      <c r="W145" s="841"/>
      <c r="X145" s="841"/>
      <c r="Y145" s="841"/>
      <c r="Z145" s="841"/>
      <c r="AA145" s="841"/>
      <c r="AB145" s="841"/>
      <c r="AC145" s="841"/>
      <c r="AD145" s="841"/>
      <c r="AE145" s="841"/>
      <c r="AF145" s="841"/>
      <c r="AG145" s="842"/>
    </row>
    <row r="146" spans="2:33" x14ac:dyDescent="0.4">
      <c r="B146" s="226"/>
      <c r="C146" s="226"/>
      <c r="D146" s="843" t="s">
        <v>411</v>
      </c>
      <c r="E146" s="835"/>
      <c r="F146" s="835"/>
      <c r="G146" s="835"/>
      <c r="H146" s="835"/>
      <c r="I146" s="835"/>
      <c r="J146" s="835"/>
      <c r="K146" s="835"/>
      <c r="L146" s="835"/>
      <c r="M146" s="835"/>
      <c r="N146" s="835"/>
      <c r="O146" s="835"/>
      <c r="P146" s="835"/>
      <c r="Q146" s="835"/>
      <c r="R146" s="835"/>
      <c r="S146" s="835"/>
      <c r="T146" s="835"/>
      <c r="U146" s="835"/>
      <c r="V146" s="835" t="s">
        <v>401</v>
      </c>
      <c r="W146" s="835"/>
      <c r="X146" s="835"/>
      <c r="Y146" s="835"/>
      <c r="Z146" s="824">
        <f>IF(AND($F$10="■",COUNTA($E$28:$G$28),$AC$19="平日・日中"),1,0)</f>
        <v>0</v>
      </c>
      <c r="AA146" s="824"/>
      <c r="AB146" s="824"/>
      <c r="AC146" s="824"/>
      <c r="AD146" s="1248">
        <f>Z146*40000</f>
        <v>0</v>
      </c>
      <c r="AE146" s="1248"/>
      <c r="AF146" s="1248"/>
      <c r="AG146" s="1248"/>
    </row>
    <row r="147" spans="2:33" x14ac:dyDescent="0.4">
      <c r="B147" s="226"/>
      <c r="C147" s="227"/>
      <c r="D147" s="839" t="s">
        <v>412</v>
      </c>
      <c r="E147" s="824"/>
      <c r="F147" s="824"/>
      <c r="G147" s="824"/>
      <c r="H147" s="824"/>
      <c r="I147" s="824"/>
      <c r="J147" s="824"/>
      <c r="K147" s="824"/>
      <c r="L147" s="824"/>
      <c r="M147" s="824"/>
      <c r="N147" s="824"/>
      <c r="O147" s="824"/>
      <c r="P147" s="824"/>
      <c r="Q147" s="824"/>
      <c r="R147" s="824"/>
      <c r="S147" s="824"/>
      <c r="T147" s="824"/>
      <c r="U147" s="824"/>
      <c r="V147" s="824" t="s">
        <v>403</v>
      </c>
      <c r="W147" s="824"/>
      <c r="X147" s="824"/>
      <c r="Y147" s="824"/>
      <c r="Z147" s="824">
        <f>IF(AND($F$10="■",COUNTA($E$28:$G$28),$AC$19="休日・夜間"),1,0)</f>
        <v>0</v>
      </c>
      <c r="AA147" s="824"/>
      <c r="AB147" s="824"/>
      <c r="AC147" s="824"/>
      <c r="AD147" s="1248">
        <f>Z147*50000</f>
        <v>0</v>
      </c>
      <c r="AE147" s="1248"/>
      <c r="AF147" s="1248"/>
      <c r="AG147" s="1248"/>
    </row>
    <row r="148" spans="2:33" x14ac:dyDescent="0.4">
      <c r="B148" s="226"/>
      <c r="C148" s="227"/>
      <c r="D148" s="824" t="s">
        <v>413</v>
      </c>
      <c r="E148" s="824"/>
      <c r="F148" s="824"/>
      <c r="G148" s="824"/>
      <c r="H148" s="824"/>
      <c r="I148" s="824"/>
      <c r="J148" s="824"/>
      <c r="K148" s="824"/>
      <c r="L148" s="824"/>
      <c r="M148" s="824"/>
      <c r="N148" s="824"/>
      <c r="O148" s="824"/>
      <c r="P148" s="824"/>
      <c r="Q148" s="824"/>
      <c r="R148" s="824"/>
      <c r="S148" s="824"/>
      <c r="T148" s="824"/>
      <c r="U148" s="824"/>
      <c r="V148" s="824" t="s">
        <v>401</v>
      </c>
      <c r="W148" s="824"/>
      <c r="X148" s="824"/>
      <c r="Y148" s="824"/>
      <c r="Z148" s="824">
        <f>IF(AND($F$11="■",$AC$19="平日・日中"),1,0)</f>
        <v>0</v>
      </c>
      <c r="AA148" s="824"/>
      <c r="AB148" s="824"/>
      <c r="AC148" s="824"/>
      <c r="AD148" s="1248">
        <f>Z148*40000</f>
        <v>0</v>
      </c>
      <c r="AE148" s="1248"/>
      <c r="AF148" s="1248"/>
      <c r="AG148" s="1248"/>
    </row>
    <row r="149" spans="2:33" x14ac:dyDescent="0.4">
      <c r="B149" s="226"/>
      <c r="C149" s="227"/>
      <c r="D149" s="824" t="s">
        <v>414</v>
      </c>
      <c r="E149" s="824"/>
      <c r="F149" s="824"/>
      <c r="G149" s="824"/>
      <c r="H149" s="824"/>
      <c r="I149" s="824"/>
      <c r="J149" s="824"/>
      <c r="K149" s="824"/>
      <c r="L149" s="824"/>
      <c r="M149" s="824"/>
      <c r="N149" s="824"/>
      <c r="O149" s="824"/>
      <c r="P149" s="824"/>
      <c r="Q149" s="824"/>
      <c r="R149" s="824"/>
      <c r="S149" s="824"/>
      <c r="T149" s="824"/>
      <c r="U149" s="824"/>
      <c r="V149" s="824" t="s">
        <v>403</v>
      </c>
      <c r="W149" s="824"/>
      <c r="X149" s="824"/>
      <c r="Y149" s="824"/>
      <c r="Z149" s="824">
        <f>IF(AND($F$11="■",$AC$19="休日・夜間"),1,0)</f>
        <v>0</v>
      </c>
      <c r="AA149" s="824"/>
      <c r="AB149" s="824"/>
      <c r="AC149" s="824"/>
      <c r="AD149" s="1248">
        <f>Z149*50000</f>
        <v>0</v>
      </c>
      <c r="AE149" s="1248"/>
      <c r="AF149" s="1248"/>
      <c r="AG149" s="1248"/>
    </row>
    <row r="150" spans="2:33" x14ac:dyDescent="0.4">
      <c r="B150" s="226"/>
      <c r="C150" s="227"/>
      <c r="D150" s="839" t="s">
        <v>415</v>
      </c>
      <c r="E150" s="839"/>
      <c r="F150" s="839"/>
      <c r="G150" s="839"/>
      <c r="H150" s="839"/>
      <c r="I150" s="839"/>
      <c r="J150" s="839"/>
      <c r="K150" s="839"/>
      <c r="L150" s="839"/>
      <c r="M150" s="839"/>
      <c r="N150" s="839"/>
      <c r="O150" s="839"/>
      <c r="P150" s="839"/>
      <c r="Q150" s="839"/>
      <c r="R150" s="839"/>
      <c r="S150" s="839"/>
      <c r="T150" s="839"/>
      <c r="U150" s="839"/>
      <c r="V150" s="824" t="s">
        <v>401</v>
      </c>
      <c r="W150" s="824"/>
      <c r="X150" s="824"/>
      <c r="Y150" s="824"/>
      <c r="Z150" s="824">
        <f>IF(AND($F$12="■",$AC$19="平日・日中"),IF(AND(COUNTA(E53:G57),COUNTA($E$65:$G$69)&gt;0),2,IF(OR(COUNTA(E64:G68),COUNTA($E$54:$G$58)&gt;0),1,0)),0)</f>
        <v>0</v>
      </c>
      <c r="AA150" s="824"/>
      <c r="AB150" s="824"/>
      <c r="AC150" s="824"/>
      <c r="AD150" s="1248">
        <f>Z150*40000</f>
        <v>0</v>
      </c>
      <c r="AE150" s="1248"/>
      <c r="AF150" s="1248"/>
      <c r="AG150" s="1248"/>
    </row>
    <row r="151" spans="2:33" x14ac:dyDescent="0.4">
      <c r="B151" s="226"/>
      <c r="C151" s="227"/>
      <c r="D151" s="839" t="s">
        <v>416</v>
      </c>
      <c r="E151" s="839"/>
      <c r="F151" s="839"/>
      <c r="G151" s="839"/>
      <c r="H151" s="839"/>
      <c r="I151" s="839"/>
      <c r="J151" s="839"/>
      <c r="K151" s="839"/>
      <c r="L151" s="839"/>
      <c r="M151" s="839"/>
      <c r="N151" s="839"/>
      <c r="O151" s="839"/>
      <c r="P151" s="839"/>
      <c r="Q151" s="839"/>
      <c r="R151" s="839"/>
      <c r="S151" s="839"/>
      <c r="T151" s="839"/>
      <c r="U151" s="839"/>
      <c r="V151" s="824" t="s">
        <v>403</v>
      </c>
      <c r="W151" s="824"/>
      <c r="X151" s="824"/>
      <c r="Y151" s="824"/>
      <c r="Z151" s="824">
        <f>IF(AND($F$12="■",$AC$19="休日・夜間"),IF(AND(COUNTA($E$65:$G$69),COUNTA($E$54:$G$58)&gt;0),2,IF(OR(COUNTA($E$65:$G$69),COUNTA($E$54:$G$58)&gt;0),1,0)),0)</f>
        <v>0</v>
      </c>
      <c r="AA151" s="824"/>
      <c r="AB151" s="824"/>
      <c r="AC151" s="824"/>
      <c r="AD151" s="1248">
        <f>Z151*50000</f>
        <v>0</v>
      </c>
      <c r="AE151" s="1248"/>
      <c r="AF151" s="1248"/>
      <c r="AG151" s="1248"/>
    </row>
    <row r="152" spans="2:33" x14ac:dyDescent="0.4">
      <c r="B152" s="226"/>
      <c r="C152" s="227"/>
      <c r="D152" s="839" t="s">
        <v>419</v>
      </c>
      <c r="E152" s="839"/>
      <c r="F152" s="839"/>
      <c r="G152" s="839"/>
      <c r="H152" s="839"/>
      <c r="I152" s="839"/>
      <c r="J152" s="839"/>
      <c r="K152" s="839"/>
      <c r="L152" s="839"/>
      <c r="M152" s="839"/>
      <c r="N152" s="839"/>
      <c r="O152" s="839"/>
      <c r="P152" s="839"/>
      <c r="Q152" s="839"/>
      <c r="R152" s="839"/>
      <c r="S152" s="839"/>
      <c r="T152" s="839"/>
      <c r="U152" s="839"/>
      <c r="V152" s="824" t="s">
        <v>406</v>
      </c>
      <c r="W152" s="824"/>
      <c r="X152" s="824"/>
      <c r="Y152" s="824"/>
      <c r="Z152" s="824">
        <f>IF(AND($F$12="■",$H$86="■"),1,0)</f>
        <v>0</v>
      </c>
      <c r="AA152" s="824"/>
      <c r="AB152" s="824"/>
      <c r="AC152" s="824"/>
      <c r="AD152" s="1248">
        <f>Z152*10000</f>
        <v>0</v>
      </c>
      <c r="AE152" s="1248"/>
      <c r="AF152" s="1248"/>
      <c r="AG152" s="1248"/>
    </row>
    <row r="153" spans="2:33" x14ac:dyDescent="0.4">
      <c r="B153" s="226"/>
      <c r="C153" s="227"/>
      <c r="D153" s="824" t="s">
        <v>420</v>
      </c>
      <c r="E153" s="824"/>
      <c r="F153" s="824"/>
      <c r="G153" s="824"/>
      <c r="H153" s="824"/>
      <c r="I153" s="824"/>
      <c r="J153" s="824"/>
      <c r="K153" s="824"/>
      <c r="L153" s="824"/>
      <c r="M153" s="824"/>
      <c r="N153" s="824"/>
      <c r="O153" s="824"/>
      <c r="P153" s="824"/>
      <c r="Q153" s="824"/>
      <c r="R153" s="824"/>
      <c r="S153" s="824"/>
      <c r="T153" s="824"/>
      <c r="U153" s="824"/>
      <c r="V153" s="824" t="s">
        <v>401</v>
      </c>
      <c r="W153" s="824"/>
      <c r="X153" s="824"/>
      <c r="Y153" s="824"/>
      <c r="Z153" s="824">
        <f>IF(AND($F$12="■",COUNTA(E93:G102),$AC$19="平日・日中"),1,0)</f>
        <v>0</v>
      </c>
      <c r="AA153" s="824"/>
      <c r="AB153" s="824"/>
      <c r="AC153" s="824"/>
      <c r="AD153" s="1248">
        <f>Z153*40000</f>
        <v>0</v>
      </c>
      <c r="AE153" s="1248"/>
      <c r="AF153" s="1248"/>
      <c r="AG153" s="1248"/>
    </row>
    <row r="154" spans="2:33" x14ac:dyDescent="0.4">
      <c r="B154" s="226"/>
      <c r="C154" s="227"/>
      <c r="D154" s="824" t="s">
        <v>421</v>
      </c>
      <c r="E154" s="824"/>
      <c r="F154" s="824"/>
      <c r="G154" s="824"/>
      <c r="H154" s="824"/>
      <c r="I154" s="824"/>
      <c r="J154" s="824"/>
      <c r="K154" s="824"/>
      <c r="L154" s="824"/>
      <c r="M154" s="824"/>
      <c r="N154" s="824"/>
      <c r="O154" s="824"/>
      <c r="P154" s="824"/>
      <c r="Q154" s="824"/>
      <c r="R154" s="824"/>
      <c r="S154" s="824"/>
      <c r="T154" s="824"/>
      <c r="U154" s="824"/>
      <c r="V154" s="824" t="s">
        <v>403</v>
      </c>
      <c r="W154" s="824"/>
      <c r="X154" s="824"/>
      <c r="Y154" s="824"/>
      <c r="Z154" s="824">
        <f>IF(AND($F$12="■",COUNTA(E93:G102),$AC$19="休日・夜間"),1,0)</f>
        <v>0</v>
      </c>
      <c r="AA154" s="824"/>
      <c r="AB154" s="824"/>
      <c r="AC154" s="824"/>
      <c r="AD154" s="1248">
        <f>Z154*50000</f>
        <v>0</v>
      </c>
      <c r="AE154" s="1248"/>
      <c r="AF154" s="1248"/>
      <c r="AG154" s="1248"/>
    </row>
    <row r="155" spans="2:33" x14ac:dyDescent="0.4">
      <c r="B155" s="226"/>
      <c r="C155" s="226"/>
      <c r="D155" s="831" t="s">
        <v>422</v>
      </c>
      <c r="E155" s="831"/>
      <c r="F155" s="831"/>
      <c r="G155" s="831"/>
      <c r="H155" s="831"/>
      <c r="I155" s="831"/>
      <c r="J155" s="831"/>
      <c r="K155" s="831"/>
      <c r="L155" s="831"/>
      <c r="M155" s="831"/>
      <c r="N155" s="831"/>
      <c r="O155" s="831"/>
      <c r="P155" s="831"/>
      <c r="Q155" s="831"/>
      <c r="R155" s="831"/>
      <c r="S155" s="831"/>
      <c r="T155" s="831"/>
      <c r="U155" s="831"/>
      <c r="V155" s="831" t="s">
        <v>423</v>
      </c>
      <c r="W155" s="831"/>
      <c r="X155" s="831"/>
      <c r="Y155" s="831"/>
      <c r="Z155" s="824">
        <f>IF($F$13="■",1,0)</f>
        <v>0</v>
      </c>
      <c r="AA155" s="824"/>
      <c r="AB155" s="824"/>
      <c r="AC155" s="824"/>
      <c r="AD155" s="1248" t="s">
        <v>423</v>
      </c>
      <c r="AE155" s="1248"/>
      <c r="AF155" s="1248"/>
      <c r="AG155" s="1248"/>
    </row>
    <row r="156" spans="2:33" x14ac:dyDescent="0.4">
      <c r="B156" s="226"/>
      <c r="C156" s="832" t="s">
        <v>424</v>
      </c>
      <c r="D156" s="833"/>
      <c r="E156" s="833"/>
      <c r="F156" s="833"/>
      <c r="G156" s="833"/>
      <c r="H156" s="833"/>
      <c r="I156" s="833"/>
      <c r="J156" s="833"/>
      <c r="K156" s="833"/>
      <c r="L156" s="833"/>
      <c r="M156" s="833"/>
      <c r="N156" s="833"/>
      <c r="O156" s="833"/>
      <c r="P156" s="833"/>
      <c r="Q156" s="833"/>
      <c r="R156" s="833"/>
      <c r="S156" s="833"/>
      <c r="T156" s="833"/>
      <c r="U156" s="833"/>
      <c r="V156" s="833"/>
      <c r="W156" s="833"/>
      <c r="X156" s="833"/>
      <c r="Y156" s="833"/>
      <c r="Z156" s="833"/>
      <c r="AA156" s="833"/>
      <c r="AB156" s="833"/>
      <c r="AC156" s="833"/>
      <c r="AD156" s="833"/>
      <c r="AE156" s="833"/>
      <c r="AF156" s="833"/>
      <c r="AG156" s="834"/>
    </row>
    <row r="157" spans="2:33" ht="15.75" customHeight="1" x14ac:dyDescent="0.4">
      <c r="B157" s="226"/>
      <c r="C157" s="227"/>
      <c r="D157" s="839" t="s">
        <v>577</v>
      </c>
      <c r="E157" s="839"/>
      <c r="F157" s="839"/>
      <c r="G157" s="839"/>
      <c r="H157" s="839"/>
      <c r="I157" s="839"/>
      <c r="J157" s="839"/>
      <c r="K157" s="839"/>
      <c r="L157" s="839"/>
      <c r="M157" s="839"/>
      <c r="N157" s="839"/>
      <c r="O157" s="839"/>
      <c r="P157" s="839"/>
      <c r="Q157" s="839"/>
      <c r="R157" s="839"/>
      <c r="S157" s="839"/>
      <c r="T157" s="839"/>
      <c r="U157" s="839"/>
      <c r="V157" s="829" t="s">
        <v>410</v>
      </c>
      <c r="W157" s="824"/>
      <c r="X157" s="824"/>
      <c r="Y157" s="824"/>
      <c r="Z157" s="824"/>
      <c r="AA157" s="824"/>
      <c r="AB157" s="824"/>
      <c r="AC157" s="824"/>
      <c r="AD157" s="829" t="s">
        <v>410</v>
      </c>
      <c r="AE157" s="824"/>
      <c r="AF157" s="824"/>
      <c r="AG157" s="824"/>
    </row>
    <row r="158" spans="2:33" x14ac:dyDescent="0.4">
      <c r="B158" s="226"/>
      <c r="C158" s="227"/>
      <c r="D158" s="824" t="s">
        <v>432</v>
      </c>
      <c r="E158" s="824"/>
      <c r="F158" s="824"/>
      <c r="G158" s="824"/>
      <c r="H158" s="824"/>
      <c r="I158" s="824"/>
      <c r="J158" s="824"/>
      <c r="K158" s="824"/>
      <c r="L158" s="824"/>
      <c r="M158" s="824"/>
      <c r="N158" s="824"/>
      <c r="O158" s="824"/>
      <c r="P158" s="824"/>
      <c r="Q158" s="824"/>
      <c r="R158" s="824"/>
      <c r="S158" s="824"/>
      <c r="T158" s="824"/>
      <c r="U158" s="824"/>
      <c r="V158" s="824" t="s">
        <v>433</v>
      </c>
      <c r="W158" s="824"/>
      <c r="X158" s="824"/>
      <c r="Y158" s="824"/>
      <c r="Z158" s="827">
        <f>IF($F$9="■",$H$54+$H$55+$H$56+$H$57+$H$58,$N$54+$N$55+$N$56+$N$57+$N$58)</f>
        <v>0</v>
      </c>
      <c r="AA158" s="828"/>
      <c r="AB158" s="828"/>
      <c r="AC158" s="829"/>
      <c r="AD158" s="1248">
        <f>Z158*80000</f>
        <v>0</v>
      </c>
      <c r="AE158" s="1248"/>
      <c r="AF158" s="1248"/>
      <c r="AG158" s="1248"/>
    </row>
    <row r="159" spans="2:33" x14ac:dyDescent="0.4">
      <c r="B159" s="231"/>
      <c r="C159" s="232"/>
      <c r="D159" s="824" t="s">
        <v>434</v>
      </c>
      <c r="E159" s="824"/>
      <c r="F159" s="824"/>
      <c r="G159" s="824"/>
      <c r="H159" s="824"/>
      <c r="I159" s="824"/>
      <c r="J159" s="824"/>
      <c r="K159" s="824"/>
      <c r="L159" s="824"/>
      <c r="M159" s="824"/>
      <c r="N159" s="824"/>
      <c r="O159" s="824"/>
      <c r="P159" s="824"/>
      <c r="Q159" s="824"/>
      <c r="R159" s="824"/>
      <c r="S159" s="824"/>
      <c r="T159" s="824"/>
      <c r="U159" s="824"/>
      <c r="V159" s="824" t="s">
        <v>401</v>
      </c>
      <c r="W159" s="824"/>
      <c r="X159" s="824"/>
      <c r="Y159" s="824"/>
      <c r="Z159" s="827">
        <f>IF(AND($F$9="■",$H$62="■"),$H$65+$H$66+$H$68+$H$67+$H$69,$N$65+$N$66+$N$67+$N$68+$N$69)</f>
        <v>0</v>
      </c>
      <c r="AA159" s="828"/>
      <c r="AB159" s="828"/>
      <c r="AC159" s="829"/>
      <c r="AD159" s="1248">
        <f>Z159*40000</f>
        <v>0</v>
      </c>
      <c r="AE159" s="1248"/>
      <c r="AF159" s="1248"/>
      <c r="AG159" s="1248"/>
    </row>
  </sheetData>
  <mergeCells count="408">
    <mergeCell ref="D16:I16"/>
    <mergeCell ref="J16:AK16"/>
    <mergeCell ref="C18:I18"/>
    <mergeCell ref="J18:AK18"/>
    <mergeCell ref="D19:I19"/>
    <mergeCell ref="J19:W19"/>
    <mergeCell ref="X19:AB19"/>
    <mergeCell ref="AC19:AK19"/>
    <mergeCell ref="B4:J4"/>
    <mergeCell ref="L4:P4"/>
    <mergeCell ref="Q4:AJ4"/>
    <mergeCell ref="B8:E13"/>
    <mergeCell ref="C15:I15"/>
    <mergeCell ref="J15:AK15"/>
    <mergeCell ref="C20:AK20"/>
    <mergeCell ref="C21:AK21"/>
    <mergeCell ref="C22:AK22"/>
    <mergeCell ref="D26:D27"/>
    <mergeCell ref="E26:G27"/>
    <mergeCell ref="H26:M27"/>
    <mergeCell ref="N26:S26"/>
    <mergeCell ref="T26:AB26"/>
    <mergeCell ref="AC26:AK26"/>
    <mergeCell ref="N27:S27"/>
    <mergeCell ref="D30:D31"/>
    <mergeCell ref="E30:G31"/>
    <mergeCell ref="H30:V31"/>
    <mergeCell ref="W30:AK31"/>
    <mergeCell ref="E32:G32"/>
    <mergeCell ref="H32:V32"/>
    <mergeCell ref="W32:AK32"/>
    <mergeCell ref="AH28:AK28"/>
    <mergeCell ref="T27:X27"/>
    <mergeCell ref="Y27:AB27"/>
    <mergeCell ref="AC27:AG27"/>
    <mergeCell ref="AH27:AK27"/>
    <mergeCell ref="E28:G28"/>
    <mergeCell ref="H28:M28"/>
    <mergeCell ref="N28:S28"/>
    <mergeCell ref="T28:X28"/>
    <mergeCell ref="Y28:AB28"/>
    <mergeCell ref="AC28:AG28"/>
    <mergeCell ref="E35:G35"/>
    <mergeCell ref="H35:V35"/>
    <mergeCell ref="W35:AK35"/>
    <mergeCell ref="E36:G36"/>
    <mergeCell ref="H36:V36"/>
    <mergeCell ref="W36:AK36"/>
    <mergeCell ref="E33:G33"/>
    <mergeCell ref="H33:V33"/>
    <mergeCell ref="W33:AK33"/>
    <mergeCell ref="E34:G34"/>
    <mergeCell ref="H34:V34"/>
    <mergeCell ref="W34:AK34"/>
    <mergeCell ref="E39:G39"/>
    <mergeCell ref="H39:V39"/>
    <mergeCell ref="W39:AK39"/>
    <mergeCell ref="E40:G40"/>
    <mergeCell ref="H40:V40"/>
    <mergeCell ref="W40:AK40"/>
    <mergeCell ref="E37:G37"/>
    <mergeCell ref="H37:V37"/>
    <mergeCell ref="W37:AK37"/>
    <mergeCell ref="E38:G38"/>
    <mergeCell ref="H38:V38"/>
    <mergeCell ref="W38:AK38"/>
    <mergeCell ref="E41:G41"/>
    <mergeCell ref="H41:V41"/>
    <mergeCell ref="W41:AK41"/>
    <mergeCell ref="C46:AK46"/>
    <mergeCell ref="D52:D53"/>
    <mergeCell ref="E52:G53"/>
    <mergeCell ref="H52:S52"/>
    <mergeCell ref="T52:AK58"/>
    <mergeCell ref="H53:M53"/>
    <mergeCell ref="N53:S53"/>
    <mergeCell ref="E54:G54"/>
    <mergeCell ref="H54:K54"/>
    <mergeCell ref="L54:M54"/>
    <mergeCell ref="N54:Q54"/>
    <mergeCell ref="R54:S54"/>
    <mergeCell ref="E55:G55"/>
    <mergeCell ref="H55:K55"/>
    <mergeCell ref="L55:M55"/>
    <mergeCell ref="N55:Q55"/>
    <mergeCell ref="R55:S55"/>
    <mergeCell ref="E58:G58"/>
    <mergeCell ref="H58:K58"/>
    <mergeCell ref="L58:M58"/>
    <mergeCell ref="N58:Q58"/>
    <mergeCell ref="R58:S58"/>
    <mergeCell ref="D61:G62"/>
    <mergeCell ref="E56:G56"/>
    <mergeCell ref="H56:K56"/>
    <mergeCell ref="L56:M56"/>
    <mergeCell ref="N56:Q56"/>
    <mergeCell ref="R56:S56"/>
    <mergeCell ref="E57:G57"/>
    <mergeCell ref="H57:K57"/>
    <mergeCell ref="L57:M57"/>
    <mergeCell ref="N57:Q57"/>
    <mergeCell ref="R57:S57"/>
    <mergeCell ref="E65:G65"/>
    <mergeCell ref="H65:K65"/>
    <mergeCell ref="L65:M65"/>
    <mergeCell ref="N65:Q65"/>
    <mergeCell ref="R65:S65"/>
    <mergeCell ref="T65:AK65"/>
    <mergeCell ref="D63:D64"/>
    <mergeCell ref="E63:G64"/>
    <mergeCell ref="H63:S63"/>
    <mergeCell ref="T63:AK64"/>
    <mergeCell ref="H64:M64"/>
    <mergeCell ref="N64:S64"/>
    <mergeCell ref="E67:G67"/>
    <mergeCell ref="H67:K67"/>
    <mergeCell ref="L67:M67"/>
    <mergeCell ref="N67:Q67"/>
    <mergeCell ref="R67:S67"/>
    <mergeCell ref="T67:AK67"/>
    <mergeCell ref="E66:G66"/>
    <mergeCell ref="H66:K66"/>
    <mergeCell ref="L66:M66"/>
    <mergeCell ref="N66:Q66"/>
    <mergeCell ref="R66:S66"/>
    <mergeCell ref="T66:AK66"/>
    <mergeCell ref="E69:G69"/>
    <mergeCell ref="H69:K69"/>
    <mergeCell ref="L69:M69"/>
    <mergeCell ref="N69:Q69"/>
    <mergeCell ref="R69:S69"/>
    <mergeCell ref="T69:AK69"/>
    <mergeCell ref="E68:G68"/>
    <mergeCell ref="H68:K68"/>
    <mergeCell ref="L68:M68"/>
    <mergeCell ref="N68:Q68"/>
    <mergeCell ref="R68:S68"/>
    <mergeCell ref="T68:AK68"/>
    <mergeCell ref="E73:G73"/>
    <mergeCell ref="H73:M73"/>
    <mergeCell ref="N73:S73"/>
    <mergeCell ref="T73:AK73"/>
    <mergeCell ref="E74:G74"/>
    <mergeCell ref="H74:M74"/>
    <mergeCell ref="N74:S74"/>
    <mergeCell ref="T74:AK74"/>
    <mergeCell ref="D71:D72"/>
    <mergeCell ref="E71:G72"/>
    <mergeCell ref="H71:S71"/>
    <mergeCell ref="T71:AK72"/>
    <mergeCell ref="H72:M72"/>
    <mergeCell ref="N72:S72"/>
    <mergeCell ref="E77:G77"/>
    <mergeCell ref="H77:M77"/>
    <mergeCell ref="N77:S77"/>
    <mergeCell ref="T77:AK77"/>
    <mergeCell ref="E78:G78"/>
    <mergeCell ref="H78:M78"/>
    <mergeCell ref="N78:S78"/>
    <mergeCell ref="T78:AK78"/>
    <mergeCell ref="E75:G75"/>
    <mergeCell ref="H75:M75"/>
    <mergeCell ref="N75:S75"/>
    <mergeCell ref="T75:AK75"/>
    <mergeCell ref="E76:G76"/>
    <mergeCell ref="H76:M76"/>
    <mergeCell ref="N76:S76"/>
    <mergeCell ref="T76:AK76"/>
    <mergeCell ref="E81:G81"/>
    <mergeCell ref="H81:M81"/>
    <mergeCell ref="N81:S81"/>
    <mergeCell ref="T81:AK81"/>
    <mergeCell ref="E82:G82"/>
    <mergeCell ref="H82:M82"/>
    <mergeCell ref="N82:S82"/>
    <mergeCell ref="T82:AK82"/>
    <mergeCell ref="E79:G79"/>
    <mergeCell ref="H79:M79"/>
    <mergeCell ref="N79:S79"/>
    <mergeCell ref="T79:AK79"/>
    <mergeCell ref="E80:G80"/>
    <mergeCell ref="H80:M80"/>
    <mergeCell ref="N80:S80"/>
    <mergeCell ref="T80:AK80"/>
    <mergeCell ref="D85:G86"/>
    <mergeCell ref="AB85:AK86"/>
    <mergeCell ref="D89:G90"/>
    <mergeCell ref="AE89:AK90"/>
    <mergeCell ref="D91:D92"/>
    <mergeCell ref="E91:G92"/>
    <mergeCell ref="H91:N92"/>
    <mergeCell ref="O91:R92"/>
    <mergeCell ref="S91:V92"/>
    <mergeCell ref="W91:Z92"/>
    <mergeCell ref="AA91:AD92"/>
    <mergeCell ref="AE91:AK92"/>
    <mergeCell ref="E93:G93"/>
    <mergeCell ref="H93:N93"/>
    <mergeCell ref="O93:R93"/>
    <mergeCell ref="S93:V93"/>
    <mergeCell ref="W93:Z93"/>
    <mergeCell ref="AA93:AD93"/>
    <mergeCell ref="AE93:AK102"/>
    <mergeCell ref="E94:G94"/>
    <mergeCell ref="AA95:AD95"/>
    <mergeCell ref="E96:G96"/>
    <mergeCell ref="H96:N96"/>
    <mergeCell ref="O96:R96"/>
    <mergeCell ref="S96:V96"/>
    <mergeCell ref="W96:Z96"/>
    <mergeCell ref="AA96:AD96"/>
    <mergeCell ref="H94:N94"/>
    <mergeCell ref="O94:R94"/>
    <mergeCell ref="S94:V94"/>
    <mergeCell ref="W94:Z94"/>
    <mergeCell ref="AA94:AD94"/>
    <mergeCell ref="E95:G95"/>
    <mergeCell ref="H95:N95"/>
    <mergeCell ref="O95:R95"/>
    <mergeCell ref="S95:V95"/>
    <mergeCell ref="W95:Z95"/>
    <mergeCell ref="E98:G98"/>
    <mergeCell ref="H98:N98"/>
    <mergeCell ref="O98:R98"/>
    <mergeCell ref="S98:V98"/>
    <mergeCell ref="W98:Z98"/>
    <mergeCell ref="AA98:AD98"/>
    <mergeCell ref="E97:G97"/>
    <mergeCell ref="H97:N97"/>
    <mergeCell ref="O97:R97"/>
    <mergeCell ref="S97:V97"/>
    <mergeCell ref="W97:Z97"/>
    <mergeCell ref="AA97:AD97"/>
    <mergeCell ref="E100:G100"/>
    <mergeCell ref="H100:N100"/>
    <mergeCell ref="O100:R100"/>
    <mergeCell ref="S100:V100"/>
    <mergeCell ref="W100:Z100"/>
    <mergeCell ref="AA100:AD100"/>
    <mergeCell ref="E99:G99"/>
    <mergeCell ref="H99:N99"/>
    <mergeCell ref="O99:R99"/>
    <mergeCell ref="S99:V99"/>
    <mergeCell ref="W99:Z99"/>
    <mergeCell ref="AA99:AD99"/>
    <mergeCell ref="E102:G102"/>
    <mergeCell ref="H102:N102"/>
    <mergeCell ref="O102:R102"/>
    <mergeCell ref="S102:V102"/>
    <mergeCell ref="W102:Z102"/>
    <mergeCell ref="AA102:AD102"/>
    <mergeCell ref="E101:G101"/>
    <mergeCell ref="H101:N101"/>
    <mergeCell ref="O101:R101"/>
    <mergeCell ref="S101:V101"/>
    <mergeCell ref="W101:Z101"/>
    <mergeCell ref="AA101:AD101"/>
    <mergeCell ref="B107:F108"/>
    <mergeCell ref="G107:AK108"/>
    <mergeCell ref="B111:F114"/>
    <mergeCell ref="G111:I111"/>
    <mergeCell ref="J111:N111"/>
    <mergeCell ref="O111:P111"/>
    <mergeCell ref="Q111:V111"/>
    <mergeCell ref="W111:AK111"/>
    <mergeCell ref="G112:I112"/>
    <mergeCell ref="J112:N112"/>
    <mergeCell ref="O112:P112"/>
    <mergeCell ref="Q112:V112"/>
    <mergeCell ref="W112:AK112"/>
    <mergeCell ref="G113:I113"/>
    <mergeCell ref="J113:N113"/>
    <mergeCell ref="O113:P113"/>
    <mergeCell ref="Q113:V113"/>
    <mergeCell ref="W113:AK114"/>
    <mergeCell ref="G114:I114"/>
    <mergeCell ref="J114:N114"/>
    <mergeCell ref="J118:K118"/>
    <mergeCell ref="L118:P118"/>
    <mergeCell ref="Q118:AK118"/>
    <mergeCell ref="B119:F120"/>
    <mergeCell ref="G119:K119"/>
    <mergeCell ref="L119:AK119"/>
    <mergeCell ref="G120:K120"/>
    <mergeCell ref="L120:AK120"/>
    <mergeCell ref="O114:P114"/>
    <mergeCell ref="Q114:V114"/>
    <mergeCell ref="B115:F118"/>
    <mergeCell ref="G115:K115"/>
    <mergeCell ref="L115:AK115"/>
    <mergeCell ref="G116:I118"/>
    <mergeCell ref="J116:K116"/>
    <mergeCell ref="L116:AK116"/>
    <mergeCell ref="J117:K117"/>
    <mergeCell ref="L117:AK117"/>
    <mergeCell ref="B124:E128"/>
    <mergeCell ref="F124:G126"/>
    <mergeCell ref="H124:J124"/>
    <mergeCell ref="K124:AK124"/>
    <mergeCell ref="H125:J126"/>
    <mergeCell ref="K125:L125"/>
    <mergeCell ref="M125:S125"/>
    <mergeCell ref="T125:V125"/>
    <mergeCell ref="W125:AD125"/>
    <mergeCell ref="AE125:AF125"/>
    <mergeCell ref="AD141:AG141"/>
    <mergeCell ref="D142:U142"/>
    <mergeCell ref="V142:Y142"/>
    <mergeCell ref="Z142:AC142"/>
    <mergeCell ref="AD142:AG142"/>
    <mergeCell ref="D143:U143"/>
    <mergeCell ref="V143:Y143"/>
    <mergeCell ref="Z143:AC143"/>
    <mergeCell ref="AD143:AG143"/>
    <mergeCell ref="D141:U141"/>
    <mergeCell ref="V141:Y141"/>
    <mergeCell ref="Z141:AC141"/>
    <mergeCell ref="D144:U144"/>
    <mergeCell ref="V144:Y144"/>
    <mergeCell ref="Z144:AC144"/>
    <mergeCell ref="AD144:AG144"/>
    <mergeCell ref="D145:AG145"/>
    <mergeCell ref="D146:U146"/>
    <mergeCell ref="V146:Y146"/>
    <mergeCell ref="Z146:AC146"/>
    <mergeCell ref="AD146:AG146"/>
    <mergeCell ref="D147:U147"/>
    <mergeCell ref="V147:Y147"/>
    <mergeCell ref="Z147:AC147"/>
    <mergeCell ref="AD147:AG147"/>
    <mergeCell ref="D148:U148"/>
    <mergeCell ref="V148:Y148"/>
    <mergeCell ref="Z148:AC148"/>
    <mergeCell ref="AD148:AG148"/>
    <mergeCell ref="D149:U149"/>
    <mergeCell ref="V149:Y149"/>
    <mergeCell ref="Z149:AC149"/>
    <mergeCell ref="AD149:AG149"/>
    <mergeCell ref="D155:U155"/>
    <mergeCell ref="V155:Y155"/>
    <mergeCell ref="Z155:AC155"/>
    <mergeCell ref="AD155:AG155"/>
    <mergeCell ref="D150:U150"/>
    <mergeCell ref="V150:Y150"/>
    <mergeCell ref="Z150:AC150"/>
    <mergeCell ref="AD150:AG150"/>
    <mergeCell ref="D151:U151"/>
    <mergeCell ref="V151:Y151"/>
    <mergeCell ref="Z151:AC151"/>
    <mergeCell ref="AD151:AG151"/>
    <mergeCell ref="D152:U152"/>
    <mergeCell ref="V152:Y152"/>
    <mergeCell ref="Z152:AC152"/>
    <mergeCell ref="AD152:AG152"/>
    <mergeCell ref="D153:U153"/>
    <mergeCell ref="V153:Y153"/>
    <mergeCell ref="Z153:AC153"/>
    <mergeCell ref="AD153:AG153"/>
    <mergeCell ref="D154:U154"/>
    <mergeCell ref="V154:Y154"/>
    <mergeCell ref="Z154:AC154"/>
    <mergeCell ref="AD154:AG154"/>
    <mergeCell ref="D159:U159"/>
    <mergeCell ref="V159:Y159"/>
    <mergeCell ref="Z159:AC159"/>
    <mergeCell ref="AD159:AG159"/>
    <mergeCell ref="D158:U158"/>
    <mergeCell ref="V158:Y158"/>
    <mergeCell ref="Z158:AC158"/>
    <mergeCell ref="AD158:AG158"/>
    <mergeCell ref="C156:AG156"/>
    <mergeCell ref="D157:U157"/>
    <mergeCell ref="V157:Y157"/>
    <mergeCell ref="Z157:AC157"/>
    <mergeCell ref="AD157:AG157"/>
    <mergeCell ref="D138:AG138"/>
    <mergeCell ref="D139:U139"/>
    <mergeCell ref="V139:Y139"/>
    <mergeCell ref="Z139:AC139"/>
    <mergeCell ref="AD139:AG139"/>
    <mergeCell ref="D140:U140"/>
    <mergeCell ref="V140:Y140"/>
    <mergeCell ref="Z140:AC140"/>
    <mergeCell ref="AD140:AG140"/>
    <mergeCell ref="D43:G45"/>
    <mergeCell ref="I43:O43"/>
    <mergeCell ref="P43:S45"/>
    <mergeCell ref="T43:AK45"/>
    <mergeCell ref="I44:O44"/>
    <mergeCell ref="I45:O45"/>
    <mergeCell ref="B135:U135"/>
    <mergeCell ref="V135:Y135"/>
    <mergeCell ref="Z135:AC135"/>
    <mergeCell ref="AD135:AG135"/>
    <mergeCell ref="B129:E129"/>
    <mergeCell ref="F129:J129"/>
    <mergeCell ref="K129:Q129"/>
    <mergeCell ref="E131:AK131"/>
    <mergeCell ref="E132:AK132"/>
    <mergeCell ref="AG125:AK125"/>
    <mergeCell ref="K126:L126"/>
    <mergeCell ref="M126:AK126"/>
    <mergeCell ref="F127:J127"/>
    <mergeCell ref="K127:AK127"/>
    <mergeCell ref="F128:J128"/>
    <mergeCell ref="K128:L128"/>
    <mergeCell ref="M128:S128"/>
    <mergeCell ref="U128:AK128"/>
  </mergeCells>
  <phoneticPr fontId="4"/>
  <conditionalFormatting sqref="L115:AK115 L119:AK120 M128">
    <cfRule type="cellIs" dxfId="94" priority="24" operator="equal">
      <formula>""</formula>
    </cfRule>
  </conditionalFormatting>
  <conditionalFormatting sqref="J16:AK16">
    <cfRule type="expression" dxfId="93" priority="23">
      <formula>OR($F$10="■",$F$11="■",$F$12="■",$F$13="■")</formula>
    </cfRule>
  </conditionalFormatting>
  <conditionalFormatting sqref="D26:AK28 D30:AK41 D43:AK45">
    <cfRule type="expression" dxfId="92" priority="22">
      <formula>AND($F$12="■",$F$10&lt;&gt;"■")</formula>
    </cfRule>
  </conditionalFormatting>
  <conditionalFormatting sqref="D52:AK58 D71:AK82 D85:AK86 D94:N102 D91:O91 D92:N92 D93:O93 AE91:AK102 S93 W93 AA93 D61:AK69">
    <cfRule type="expression" dxfId="91" priority="21">
      <formula>AND(OR($F$10="■",$F$11="■",$F$13="■"),$F$12&lt;&gt;"■")</formula>
    </cfRule>
  </conditionalFormatting>
  <conditionalFormatting sqref="D89:AK90">
    <cfRule type="expression" dxfId="90" priority="20">
      <formula>AND(OR($F$10="■",$F$13="■"),$F$12&lt;&gt;"■")</formula>
    </cfRule>
  </conditionalFormatting>
  <conditionalFormatting sqref="O94:O102">
    <cfRule type="expression" dxfId="89" priority="19">
      <formula>AND(OR($F$10="■",$F$13="■"),$F$12&lt;&gt;"■")</formula>
    </cfRule>
  </conditionalFormatting>
  <conditionalFormatting sqref="S91">
    <cfRule type="expression" dxfId="88" priority="18">
      <formula>AND(OR($F$10="■",$F$13="■"),$F$12&lt;&gt;"■")</formula>
    </cfRule>
  </conditionalFormatting>
  <conditionalFormatting sqref="S94:S102">
    <cfRule type="expression" dxfId="87" priority="17">
      <formula>AND(OR($F$10="■",$F$13="■"),$F$12&lt;&gt;"■")</formula>
    </cfRule>
  </conditionalFormatting>
  <conditionalFormatting sqref="W91">
    <cfRule type="expression" dxfId="86" priority="16">
      <formula>AND(OR($F$10="■",$F$13="■"),$F$12&lt;&gt;"■")</formula>
    </cfRule>
  </conditionalFormatting>
  <conditionalFormatting sqref="W94:W102">
    <cfRule type="expression" dxfId="85" priority="15">
      <formula>AND(OR($F$10="■",$F$13="■"),$F$12&lt;&gt;"■")</formula>
    </cfRule>
  </conditionalFormatting>
  <conditionalFormatting sqref="AA91">
    <cfRule type="expression" dxfId="84" priority="14">
      <formula>AND(OR($F$10="■",$F$13="■"),$F$12&lt;&gt;"■")</formula>
    </cfRule>
  </conditionalFormatting>
  <conditionalFormatting sqref="AA94:AA102">
    <cfRule type="expression" dxfId="83" priority="13">
      <formula>AND(OR($F$10="■",$F$13="■"),$F$12&lt;&gt;"■")</formula>
    </cfRule>
  </conditionalFormatting>
  <conditionalFormatting sqref="N65:Q65">
    <cfRule type="expression" dxfId="82" priority="11">
      <formula>$E$65="新設"</formula>
    </cfRule>
  </conditionalFormatting>
  <conditionalFormatting sqref="N66:Q66">
    <cfRule type="expression" dxfId="81" priority="10">
      <formula>$E$66="新設"</formula>
    </cfRule>
  </conditionalFormatting>
  <conditionalFormatting sqref="N67:Q67">
    <cfRule type="expression" dxfId="80" priority="9">
      <formula>$E$67="新設"</formula>
    </cfRule>
  </conditionalFormatting>
  <conditionalFormatting sqref="N68:Q68">
    <cfRule type="expression" dxfId="79" priority="8">
      <formula>$E$68="新設"</formula>
    </cfRule>
  </conditionalFormatting>
  <conditionalFormatting sqref="N69:Q69">
    <cfRule type="expression" dxfId="78" priority="7">
      <formula>$E$69="新設"</formula>
    </cfRule>
  </conditionalFormatting>
  <conditionalFormatting sqref="T28:AK28">
    <cfRule type="expression" dxfId="77" priority="6">
      <formula>OR($F$10="■",$F$11="■",$F$12="■",$F$13="■")</formula>
    </cfRule>
  </conditionalFormatting>
  <conditionalFormatting sqref="Y28:AB28">
    <cfRule type="expression" dxfId="76" priority="5">
      <formula>$T$28="その他接続"</formula>
    </cfRule>
  </conditionalFormatting>
  <conditionalFormatting sqref="AH28:AK28">
    <cfRule type="expression" dxfId="75" priority="4">
      <formula>$AC$28="その他接続"</formula>
    </cfRule>
  </conditionalFormatting>
  <conditionalFormatting sqref="H44">
    <cfRule type="expression" dxfId="74" priority="1">
      <formula>AND($F$12="■",$F$10&lt;&gt;"■")</formula>
    </cfRule>
  </conditionalFormatting>
  <conditionalFormatting sqref="T43:AK45">
    <cfRule type="expression" dxfId="73" priority="2">
      <formula>OR($H$43="■",$H$44="■")</formula>
    </cfRule>
  </conditionalFormatting>
  <dataValidations count="20">
    <dataValidation type="list" allowBlank="1" showInputMessage="1" showErrorMessage="1" sqref="F9:F13" xr:uid="{00000000-0002-0000-0D00-000000000000}">
      <formula1>$AN9:$AO9</formula1>
    </dataValidation>
    <dataValidation type="list" allowBlank="1" showInputMessage="1" showErrorMessage="1" sqref="H87" xr:uid="{00000000-0002-0000-0D00-000001000000}">
      <formula1>"□,■"</formula1>
    </dataValidation>
    <dataValidation type="list" allowBlank="1" showInputMessage="1" showErrorMessage="1" sqref="E28:G28 E54:G58 E65:G69" xr:uid="{00000000-0002-0000-0D00-000002000000}">
      <formula1>申込区分①</formula1>
    </dataValidation>
    <dataValidation type="list" allowBlank="1" showInputMessage="1" showErrorMessage="1" sqref="T28 AC28" xr:uid="{00000000-0002-0000-0D00-000003000000}">
      <formula1>標準メニュー_接続元NWサービス</formula1>
    </dataValidation>
    <dataValidation imeMode="off" allowBlank="1" showInputMessage="1" showErrorMessage="1" sqref="N54:Q58 AH28 H65:K69 N65:Q69 H54:K58 H73:T82" xr:uid="{00000000-0002-0000-0D00-000004000000}"/>
    <dataValidation type="list" allowBlank="1" showInputMessage="1" showErrorMessage="1" sqref="AC19:AK19" xr:uid="{00000000-0002-0000-0D00-000005000000}">
      <formula1>作業時間帯</formula1>
    </dataValidation>
    <dataValidation type="list" allowBlank="1" showInputMessage="1" showErrorMessage="1" sqref="E73:G82 E93:G102" xr:uid="{00000000-0002-0000-0D00-000006000000}">
      <formula1>設定区分③</formula1>
    </dataValidation>
    <dataValidation type="list" allowBlank="1" showInputMessage="1" showErrorMessage="1" sqref="E32:G41" xr:uid="{00000000-0002-0000-0D00-000007000000}">
      <formula1>設定区分④</formula1>
    </dataValidation>
    <dataValidation allowBlank="1" showInputMessage="1" sqref="K129 R129" xr:uid="{00000000-0002-0000-0D00-000008000000}"/>
    <dataValidation type="list" allowBlank="1" showInputMessage="1" showErrorMessage="1" sqref="H28" xr:uid="{00000000-0002-0000-0D00-000009000000}">
      <formula1>#REF!</formula1>
    </dataValidation>
    <dataValidation type="list" allowBlank="1" showInputMessage="1" sqref="N28:S28" xr:uid="{00000000-0002-0000-0D00-00000A000000}">
      <formula1>INDIRECT($H28)</formula1>
    </dataValidation>
    <dataValidation type="list" allowBlank="1" showInputMessage="1" showErrorMessage="1" sqref="H43" xr:uid="{4B029E39-36C9-40B3-813C-8028C3E73163}">
      <formula1>$AN$43:$AO$43</formula1>
    </dataValidation>
    <dataValidation type="list" allowBlank="1" showInputMessage="1" showErrorMessage="1" sqref="H45" xr:uid="{2B67CE1F-E4E6-4B01-A438-982ADE6D012D}">
      <formula1>$AN$45:$AO$45</formula1>
    </dataValidation>
    <dataValidation type="list" allowBlank="1" showInputMessage="1" showErrorMessage="1" sqref="H44" xr:uid="{13C78106-1823-4DF3-A299-753549272E1E}">
      <formula1>$AN$44:$AO$44</formula1>
    </dataValidation>
    <dataValidation type="list" allowBlank="1" showInputMessage="1" showErrorMessage="1" sqref="H61" xr:uid="{205E629A-E7F8-4987-84ED-2B965288420E}">
      <formula1>$AN$61:$AO$61</formula1>
    </dataValidation>
    <dataValidation type="list" allowBlank="1" showInputMessage="1" showErrorMessage="1" sqref="H62" xr:uid="{A9D85225-8573-4243-B730-A4192D627933}">
      <formula1>$AN$62:$AO$62</formula1>
    </dataValidation>
    <dataValidation type="list" allowBlank="1" showInputMessage="1" showErrorMessage="1" sqref="H85" xr:uid="{32818EC3-2F05-43B3-8ED2-C70B23E1ECEB}">
      <formula1>$AN$85:$AO$85</formula1>
    </dataValidation>
    <dataValidation type="list" allowBlank="1" showInputMessage="1" showErrorMessage="1" sqref="H86" xr:uid="{4B387BEE-A8D9-438C-B8F8-6E2D761BFAD2}">
      <formula1>$AN$86:$AO$86</formula1>
    </dataValidation>
    <dataValidation type="list" allowBlank="1" showInputMessage="1" showErrorMessage="1" sqref="H89" xr:uid="{A0B0CE4D-3035-4451-9E5B-0A92B050159F}">
      <formula1>$AN$89:$AO$89</formula1>
    </dataValidation>
    <dataValidation type="list" allowBlank="1" showInputMessage="1" showErrorMessage="1" sqref="H90" xr:uid="{20C65D0E-B0F9-495F-97D1-CB9C1177E0C3}">
      <formula1>$AN$90:$AO$90</formula1>
    </dataValidation>
  </dataValidations>
  <pageMargins left="0.7" right="0.7" top="0.75" bottom="0.75" header="0.3" footer="0.3"/>
  <pageSetup paperSize="9" scale="57" orientation="portrait" r:id="rId1"/>
  <rowBreaks count="2" manualBreakCount="2">
    <brk id="48" max="37" man="1"/>
    <brk id="105" max="37" man="1"/>
  </rowBreaks>
  <ignoredErrors>
    <ignoredError sqref="AD142"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5" tint="0.79998168889431442"/>
  </sheetPr>
  <dimension ref="B1:AR69"/>
  <sheetViews>
    <sheetView showGridLines="0" view="pageBreakPreview" zoomScale="85" zoomScaleNormal="70" zoomScaleSheetLayoutView="85" workbookViewId="0"/>
  </sheetViews>
  <sheetFormatPr defaultColWidth="3.625" defaultRowHeight="15.75" x14ac:dyDescent="0.4"/>
  <cols>
    <col min="1" max="36" width="3.625" style="34"/>
    <col min="37" max="39" width="0" style="34" hidden="1" customWidth="1"/>
    <col min="40" max="16384" width="3.625" style="34"/>
  </cols>
  <sheetData>
    <row r="1" spans="2:44" s="21" customFormat="1" ht="16.5" x14ac:dyDescent="0.4">
      <c r="B1" s="19"/>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row>
    <row r="2" spans="2:44" s="21" customFormat="1" ht="16.5" x14ac:dyDescent="0.4">
      <c r="B2" s="19" t="s">
        <v>578</v>
      </c>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row>
    <row r="3" spans="2:44" s="21" customFormat="1" ht="16.5" x14ac:dyDescent="0.4">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row>
    <row r="4" spans="2:44" s="24" customFormat="1" ht="28.5" x14ac:dyDescent="0.4">
      <c r="B4" s="1125" t="s">
        <v>231</v>
      </c>
      <c r="C4" s="1125"/>
      <c r="D4" s="1125"/>
      <c r="E4" s="1125"/>
      <c r="F4" s="1125"/>
      <c r="G4" s="1125"/>
      <c r="H4" s="1125"/>
      <c r="I4" s="1125"/>
      <c r="J4" s="1125"/>
      <c r="K4" s="22" t="s">
        <v>232</v>
      </c>
      <c r="L4" s="1126" t="s">
        <v>233</v>
      </c>
      <c r="M4" s="1126"/>
      <c r="N4" s="1126"/>
      <c r="O4" s="1126"/>
      <c r="P4" s="1126"/>
      <c r="Q4" s="1337" t="s">
        <v>579</v>
      </c>
      <c r="R4" s="1337"/>
      <c r="S4" s="1337"/>
      <c r="T4" s="1337"/>
      <c r="U4" s="1337"/>
      <c r="V4" s="1337"/>
      <c r="W4" s="1337"/>
      <c r="X4" s="1337"/>
      <c r="Y4" s="1337"/>
      <c r="Z4" s="1337"/>
      <c r="AA4" s="1337"/>
      <c r="AB4" s="1337"/>
      <c r="AC4" s="1337"/>
      <c r="AD4" s="1337"/>
      <c r="AE4" s="1337"/>
      <c r="AF4" s="415" t="s">
        <v>176</v>
      </c>
      <c r="AG4" s="250"/>
      <c r="AH4" s="22"/>
      <c r="AI4" s="23"/>
      <c r="AJ4" s="23"/>
      <c r="AK4" s="23"/>
      <c r="AL4" s="23"/>
      <c r="AM4" s="23"/>
      <c r="AN4" s="23"/>
    </row>
    <row r="5" spans="2:44" s="24" customFormat="1" ht="16.5" x14ac:dyDescent="0.4">
      <c r="B5" s="19"/>
      <c r="C5" s="20"/>
      <c r="D5" s="20"/>
      <c r="E5" s="20"/>
      <c r="F5" s="20"/>
      <c r="G5" s="20"/>
      <c r="H5" s="20"/>
      <c r="I5" s="20"/>
      <c r="J5" s="20"/>
      <c r="K5" s="20"/>
      <c r="L5" s="20"/>
      <c r="M5" s="20"/>
      <c r="N5" s="28"/>
      <c r="O5" s="28"/>
      <c r="P5" s="28"/>
      <c r="Q5" s="28"/>
      <c r="R5" s="28"/>
      <c r="S5" s="28"/>
      <c r="T5" s="28"/>
      <c r="U5" s="28"/>
      <c r="V5" s="28"/>
      <c r="W5" s="28"/>
      <c r="X5" s="28"/>
      <c r="Y5" s="28"/>
      <c r="Z5" s="28"/>
      <c r="AA5" s="28"/>
      <c r="AB5" s="28"/>
      <c r="AC5" s="28"/>
      <c r="AD5" s="28"/>
      <c r="AE5" s="28"/>
      <c r="AF5" s="28"/>
      <c r="AG5" s="28"/>
      <c r="AH5" s="29"/>
      <c r="AI5" s="23"/>
      <c r="AJ5" s="23"/>
      <c r="AK5" s="23"/>
      <c r="AL5" s="23"/>
      <c r="AP5" s="1338"/>
      <c r="AQ5" s="1338"/>
      <c r="AR5" s="1338"/>
    </row>
    <row r="6" spans="2:44" s="24" customFormat="1" ht="16.5" x14ac:dyDescent="0.4">
      <c r="B6" s="19"/>
      <c r="C6" s="20"/>
      <c r="D6" s="20" t="s">
        <v>580</v>
      </c>
      <c r="E6" s="20"/>
      <c r="F6" s="20"/>
      <c r="G6" s="34"/>
      <c r="H6" s="20"/>
      <c r="I6" s="20"/>
      <c r="J6" s="20"/>
      <c r="K6" s="20"/>
      <c r="L6" s="20"/>
      <c r="M6" s="20"/>
      <c r="N6" s="28"/>
      <c r="O6" s="28"/>
      <c r="P6" s="28"/>
      <c r="Q6" s="28"/>
      <c r="R6" s="28"/>
      <c r="S6" s="28"/>
      <c r="T6" s="28"/>
      <c r="U6" s="28"/>
      <c r="V6" s="28"/>
      <c r="W6" s="28"/>
      <c r="X6" s="28"/>
      <c r="Y6" s="28"/>
      <c r="Z6" s="28"/>
      <c r="AA6" s="28"/>
      <c r="AB6" s="28"/>
      <c r="AC6" s="28"/>
      <c r="AD6" s="28"/>
      <c r="AE6" s="28"/>
      <c r="AF6" s="28"/>
      <c r="AG6" s="28"/>
      <c r="AH6" s="29"/>
      <c r="AI6" s="23"/>
      <c r="AJ6" s="23"/>
      <c r="AK6" s="23"/>
      <c r="AL6" s="23"/>
      <c r="AP6" s="1338"/>
      <c r="AQ6" s="1338"/>
      <c r="AR6" s="1338"/>
    </row>
    <row r="7" spans="2:44" s="24" customFormat="1" ht="17.25" thickBot="1" x14ac:dyDescent="0.45">
      <c r="B7" s="34"/>
      <c r="C7" s="34"/>
      <c r="D7" s="34" t="s">
        <v>581</v>
      </c>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29" t="s">
        <v>662</v>
      </c>
      <c r="AI7" s="23"/>
      <c r="AJ7" s="23"/>
      <c r="AK7" s="23"/>
      <c r="AL7" s="23"/>
      <c r="AP7" s="1338"/>
      <c r="AQ7" s="1338"/>
      <c r="AR7" s="1338"/>
    </row>
    <row r="8" spans="2:44" ht="17.100000000000001" customHeight="1" x14ac:dyDescent="0.4">
      <c r="B8" s="143" t="s">
        <v>582</v>
      </c>
      <c r="C8" s="144"/>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6"/>
    </row>
    <row r="9" spans="2:44" ht="21.95" customHeight="1" x14ac:dyDescent="0.4">
      <c r="B9" s="147"/>
      <c r="C9" s="1329" t="s">
        <v>583</v>
      </c>
      <c r="D9" s="1330"/>
      <c r="E9" s="1330"/>
      <c r="F9" s="1331"/>
      <c r="G9" s="148" t="s">
        <v>98</v>
      </c>
      <c r="H9" s="253" t="s">
        <v>351</v>
      </c>
      <c r="I9" s="149"/>
      <c r="J9" s="150" t="s">
        <v>98</v>
      </c>
      <c r="K9" s="253" t="s">
        <v>453</v>
      </c>
      <c r="L9" s="149"/>
      <c r="M9" s="150" t="s">
        <v>98</v>
      </c>
      <c r="N9" s="425" t="s">
        <v>584</v>
      </c>
      <c r="O9" s="149"/>
      <c r="P9" s="149"/>
      <c r="Q9" s="149"/>
      <c r="R9" s="149"/>
      <c r="S9" s="149"/>
      <c r="T9" s="149"/>
      <c r="U9" s="149"/>
      <c r="V9" s="149"/>
      <c r="W9" s="149"/>
      <c r="X9" s="149"/>
      <c r="Y9" s="149"/>
      <c r="Z9" s="149"/>
      <c r="AA9" s="149"/>
      <c r="AB9" s="149"/>
      <c r="AC9" s="149"/>
      <c r="AD9" s="149"/>
      <c r="AE9" s="149"/>
      <c r="AF9" s="149"/>
      <c r="AG9" s="149"/>
      <c r="AH9" s="151"/>
      <c r="AK9" s="34" t="s">
        <v>98</v>
      </c>
      <c r="AL9" s="34" t="s">
        <v>98</v>
      </c>
      <c r="AM9" s="34" t="s">
        <v>98</v>
      </c>
      <c r="AN9" s="34" t="str">
        <f>IF(C9="□","■","")</f>
        <v/>
      </c>
    </row>
    <row r="10" spans="2:44" ht="21.95" customHeight="1" x14ac:dyDescent="0.4">
      <c r="B10" s="147"/>
      <c r="C10" s="254" t="s">
        <v>267</v>
      </c>
      <c r="D10" s="1332" t="s">
        <v>585</v>
      </c>
      <c r="E10" s="1333"/>
      <c r="F10" s="1333"/>
      <c r="G10" s="1333"/>
      <c r="H10" s="1333"/>
      <c r="I10" s="1333"/>
      <c r="J10" s="1334"/>
      <c r="K10" s="1335" t="s">
        <v>586</v>
      </c>
      <c r="L10" s="1335"/>
      <c r="M10" s="1335"/>
      <c r="N10" s="1335" t="s">
        <v>587</v>
      </c>
      <c r="O10" s="1335"/>
      <c r="P10" s="1335"/>
      <c r="Q10" s="1335"/>
      <c r="R10" s="1335"/>
      <c r="S10" s="1335"/>
      <c r="T10" s="1335"/>
      <c r="U10" s="1335"/>
      <c r="V10" s="1335" t="s">
        <v>588</v>
      </c>
      <c r="W10" s="1335"/>
      <c r="X10" s="1335"/>
      <c r="Y10" s="1335" t="s">
        <v>589</v>
      </c>
      <c r="Z10" s="1335"/>
      <c r="AA10" s="1335"/>
      <c r="AB10" s="1335" t="s">
        <v>590</v>
      </c>
      <c r="AC10" s="1335"/>
      <c r="AD10" s="1335"/>
      <c r="AE10" s="1335"/>
      <c r="AF10" s="1335"/>
      <c r="AG10" s="1335"/>
      <c r="AH10" s="1336"/>
      <c r="AK10" s="34" t="str">
        <f>IF(AND($J$9="□",$M$9="□"),"■","")</f>
        <v>■</v>
      </c>
      <c r="AL10" s="34" t="str">
        <f>IF(AND($G$9="□",$M$9="□"),"■","")</f>
        <v>■</v>
      </c>
      <c r="AM10" s="34" t="str">
        <f>IF(AND($J$9="□",$G$9="□"),"■","")</f>
        <v>■</v>
      </c>
    </row>
    <row r="11" spans="2:44" ht="21.95" customHeight="1" x14ac:dyDescent="0.4">
      <c r="B11" s="147"/>
      <c r="C11" s="252"/>
      <c r="D11" s="1325"/>
      <c r="E11" s="1326"/>
      <c r="F11" s="1326"/>
      <c r="G11" s="1326"/>
      <c r="H11" s="1326"/>
      <c r="I11" s="1326"/>
      <c r="J11" s="1327"/>
      <c r="K11" s="1328"/>
      <c r="L11" s="1328"/>
      <c r="M11" s="1328"/>
      <c r="N11" s="1317"/>
      <c r="O11" s="1317"/>
      <c r="P11" s="1317"/>
      <c r="Q11" s="1317"/>
      <c r="R11" s="1317"/>
      <c r="S11" s="1317"/>
      <c r="T11" s="1317"/>
      <c r="U11" s="1317"/>
      <c r="V11" s="1317"/>
      <c r="W11" s="1317"/>
      <c r="X11" s="1317"/>
      <c r="Y11" s="1317"/>
      <c r="Z11" s="1317"/>
      <c r="AA11" s="1317"/>
      <c r="AB11" s="1317"/>
      <c r="AC11" s="1317"/>
      <c r="AD11" s="1317"/>
      <c r="AE11" s="1317"/>
      <c r="AF11" s="1317"/>
      <c r="AG11" s="1317"/>
      <c r="AH11" s="1318"/>
    </row>
    <row r="12" spans="2:44" ht="21.95" customHeight="1" x14ac:dyDescent="0.4">
      <c r="B12" s="147"/>
      <c r="C12" s="252"/>
      <c r="D12" s="1325"/>
      <c r="E12" s="1326"/>
      <c r="F12" s="1326"/>
      <c r="G12" s="1326"/>
      <c r="H12" s="1326"/>
      <c r="I12" s="1326"/>
      <c r="J12" s="1327"/>
      <c r="K12" s="1328"/>
      <c r="L12" s="1328"/>
      <c r="M12" s="1328"/>
      <c r="N12" s="1317"/>
      <c r="O12" s="1317"/>
      <c r="P12" s="1317"/>
      <c r="Q12" s="1317"/>
      <c r="R12" s="1317"/>
      <c r="S12" s="1317"/>
      <c r="T12" s="1317"/>
      <c r="U12" s="1317"/>
      <c r="V12" s="1317"/>
      <c r="W12" s="1317"/>
      <c r="X12" s="1317"/>
      <c r="Y12" s="1317"/>
      <c r="Z12" s="1317"/>
      <c r="AA12" s="1317"/>
      <c r="AB12" s="1317"/>
      <c r="AC12" s="1317"/>
      <c r="AD12" s="1317"/>
      <c r="AE12" s="1317"/>
      <c r="AF12" s="1317"/>
      <c r="AG12" s="1317"/>
      <c r="AH12" s="1318"/>
    </row>
    <row r="13" spans="2:44" ht="21.95" customHeight="1" x14ac:dyDescent="0.4">
      <c r="B13" s="147"/>
      <c r="C13" s="252"/>
      <c r="D13" s="1325"/>
      <c r="E13" s="1326"/>
      <c r="F13" s="1326"/>
      <c r="G13" s="1326"/>
      <c r="H13" s="1326"/>
      <c r="I13" s="1326"/>
      <c r="J13" s="1327"/>
      <c r="K13" s="1328"/>
      <c r="L13" s="1328"/>
      <c r="M13" s="1328"/>
      <c r="N13" s="1317"/>
      <c r="O13" s="1317"/>
      <c r="P13" s="1317"/>
      <c r="Q13" s="1317"/>
      <c r="R13" s="1317"/>
      <c r="S13" s="1317"/>
      <c r="T13" s="1317"/>
      <c r="U13" s="1317"/>
      <c r="V13" s="1317"/>
      <c r="W13" s="1317"/>
      <c r="X13" s="1317"/>
      <c r="Y13" s="1317"/>
      <c r="Z13" s="1317"/>
      <c r="AA13" s="1317"/>
      <c r="AB13" s="1317"/>
      <c r="AC13" s="1317"/>
      <c r="AD13" s="1317"/>
      <c r="AE13" s="1317"/>
      <c r="AF13" s="1317"/>
      <c r="AG13" s="1317"/>
      <c r="AH13" s="1318"/>
    </row>
    <row r="14" spans="2:44" ht="21.95" customHeight="1" x14ac:dyDescent="0.4">
      <c r="B14" s="147"/>
      <c r="C14" s="252"/>
      <c r="D14" s="1325"/>
      <c r="E14" s="1326"/>
      <c r="F14" s="1326"/>
      <c r="G14" s="1326"/>
      <c r="H14" s="1326"/>
      <c r="I14" s="1326"/>
      <c r="J14" s="1327"/>
      <c r="K14" s="1328"/>
      <c r="L14" s="1328"/>
      <c r="M14" s="1328"/>
      <c r="N14" s="1317"/>
      <c r="O14" s="1317"/>
      <c r="P14" s="1317"/>
      <c r="Q14" s="1317"/>
      <c r="R14" s="1317"/>
      <c r="S14" s="1317"/>
      <c r="T14" s="1317"/>
      <c r="U14" s="1317"/>
      <c r="V14" s="1317"/>
      <c r="W14" s="1317"/>
      <c r="X14" s="1317"/>
      <c r="Y14" s="1317"/>
      <c r="Z14" s="1317"/>
      <c r="AA14" s="1317"/>
      <c r="AB14" s="1317"/>
      <c r="AC14" s="1317"/>
      <c r="AD14" s="1317"/>
      <c r="AE14" s="1317"/>
      <c r="AF14" s="1317"/>
      <c r="AG14" s="1317"/>
      <c r="AH14" s="1318"/>
    </row>
    <row r="15" spans="2:44" ht="21.95" customHeight="1" x14ac:dyDescent="0.4">
      <c r="B15" s="147"/>
      <c r="C15" s="252"/>
      <c r="D15" s="1325"/>
      <c r="E15" s="1326"/>
      <c r="F15" s="1326"/>
      <c r="G15" s="1326"/>
      <c r="H15" s="1326"/>
      <c r="I15" s="1326"/>
      <c r="J15" s="1327"/>
      <c r="K15" s="1328"/>
      <c r="L15" s="1328"/>
      <c r="M15" s="1328"/>
      <c r="N15" s="1317"/>
      <c r="O15" s="1317"/>
      <c r="P15" s="1317"/>
      <c r="Q15" s="1317"/>
      <c r="R15" s="1317"/>
      <c r="S15" s="1317"/>
      <c r="T15" s="1317"/>
      <c r="U15" s="1317"/>
      <c r="V15" s="1317"/>
      <c r="W15" s="1317"/>
      <c r="X15" s="1317"/>
      <c r="Y15" s="1317"/>
      <c r="Z15" s="1317"/>
      <c r="AA15" s="1317"/>
      <c r="AB15" s="1317"/>
      <c r="AC15" s="1317"/>
      <c r="AD15" s="1317"/>
      <c r="AE15" s="1317"/>
      <c r="AF15" s="1317"/>
      <c r="AG15" s="1317"/>
      <c r="AH15" s="1318"/>
    </row>
    <row r="16" spans="2:44" ht="21.95" customHeight="1" x14ac:dyDescent="0.4">
      <c r="B16" s="147"/>
      <c r="C16" s="252"/>
      <c r="D16" s="1325"/>
      <c r="E16" s="1326"/>
      <c r="F16" s="1326"/>
      <c r="G16" s="1326"/>
      <c r="H16" s="1326"/>
      <c r="I16" s="1326"/>
      <c r="J16" s="1327"/>
      <c r="K16" s="1328"/>
      <c r="L16" s="1328"/>
      <c r="M16" s="1328"/>
      <c r="N16" s="1317"/>
      <c r="O16" s="1317"/>
      <c r="P16" s="1317"/>
      <c r="Q16" s="1317"/>
      <c r="R16" s="1317"/>
      <c r="S16" s="1317"/>
      <c r="T16" s="1317"/>
      <c r="U16" s="1317"/>
      <c r="V16" s="1317"/>
      <c r="W16" s="1317"/>
      <c r="X16" s="1317"/>
      <c r="Y16" s="1317"/>
      <c r="Z16" s="1317"/>
      <c r="AA16" s="1317"/>
      <c r="AB16" s="1317"/>
      <c r="AC16" s="1317"/>
      <c r="AD16" s="1317"/>
      <c r="AE16" s="1317"/>
      <c r="AF16" s="1317"/>
      <c r="AG16" s="1317"/>
      <c r="AH16" s="1318"/>
    </row>
    <row r="17" spans="2:34" ht="21.95" customHeight="1" x14ac:dyDescent="0.4">
      <c r="B17" s="147"/>
      <c r="C17" s="252"/>
      <c r="D17" s="1325"/>
      <c r="E17" s="1326"/>
      <c r="F17" s="1326"/>
      <c r="G17" s="1326"/>
      <c r="H17" s="1326"/>
      <c r="I17" s="1326"/>
      <c r="J17" s="1327"/>
      <c r="K17" s="1328"/>
      <c r="L17" s="1328"/>
      <c r="M17" s="1328"/>
      <c r="N17" s="1317"/>
      <c r="O17" s="1317"/>
      <c r="P17" s="1317"/>
      <c r="Q17" s="1317"/>
      <c r="R17" s="1317"/>
      <c r="S17" s="1317"/>
      <c r="T17" s="1317"/>
      <c r="U17" s="1317"/>
      <c r="V17" s="1317"/>
      <c r="W17" s="1317"/>
      <c r="X17" s="1317"/>
      <c r="Y17" s="1317"/>
      <c r="Z17" s="1317"/>
      <c r="AA17" s="1317"/>
      <c r="AB17" s="1317"/>
      <c r="AC17" s="1317"/>
      <c r="AD17" s="1317"/>
      <c r="AE17" s="1317"/>
      <c r="AF17" s="1317"/>
      <c r="AG17" s="1317"/>
      <c r="AH17" s="1318"/>
    </row>
    <row r="18" spans="2:34" ht="21.95" customHeight="1" x14ac:dyDescent="0.4">
      <c r="B18" s="147"/>
      <c r="C18" s="252"/>
      <c r="D18" s="1325"/>
      <c r="E18" s="1326"/>
      <c r="F18" s="1326"/>
      <c r="G18" s="1326"/>
      <c r="H18" s="1326"/>
      <c r="I18" s="1326"/>
      <c r="J18" s="1327"/>
      <c r="K18" s="1328"/>
      <c r="L18" s="1328"/>
      <c r="M18" s="1328"/>
      <c r="N18" s="1317"/>
      <c r="O18" s="1317"/>
      <c r="P18" s="1317"/>
      <c r="Q18" s="1317"/>
      <c r="R18" s="1317"/>
      <c r="S18" s="1317"/>
      <c r="T18" s="1317"/>
      <c r="U18" s="1317"/>
      <c r="V18" s="1317"/>
      <c r="W18" s="1317"/>
      <c r="X18" s="1317"/>
      <c r="Y18" s="1317"/>
      <c r="Z18" s="1317"/>
      <c r="AA18" s="1317"/>
      <c r="AB18" s="1317"/>
      <c r="AC18" s="1317"/>
      <c r="AD18" s="1317"/>
      <c r="AE18" s="1317"/>
      <c r="AF18" s="1317"/>
      <c r="AG18" s="1317"/>
      <c r="AH18" s="1318"/>
    </row>
    <row r="19" spans="2:34" ht="21.95" customHeight="1" x14ac:dyDescent="0.4">
      <c r="B19" s="147"/>
      <c r="C19" s="252"/>
      <c r="D19" s="1325"/>
      <c r="E19" s="1326"/>
      <c r="F19" s="1326"/>
      <c r="G19" s="1326"/>
      <c r="H19" s="1326"/>
      <c r="I19" s="1326"/>
      <c r="J19" s="1327"/>
      <c r="K19" s="1328"/>
      <c r="L19" s="1328"/>
      <c r="M19" s="1328"/>
      <c r="N19" s="1317"/>
      <c r="O19" s="1317"/>
      <c r="P19" s="1317"/>
      <c r="Q19" s="1317"/>
      <c r="R19" s="1317"/>
      <c r="S19" s="1317"/>
      <c r="T19" s="1317"/>
      <c r="U19" s="1317"/>
      <c r="V19" s="1317"/>
      <c r="W19" s="1317"/>
      <c r="X19" s="1317"/>
      <c r="Y19" s="1317"/>
      <c r="Z19" s="1317"/>
      <c r="AA19" s="1317"/>
      <c r="AB19" s="1317"/>
      <c r="AC19" s="1317"/>
      <c r="AD19" s="1317"/>
      <c r="AE19" s="1317"/>
      <c r="AF19" s="1317"/>
      <c r="AG19" s="1317"/>
      <c r="AH19" s="1318"/>
    </row>
    <row r="20" spans="2:34" ht="21.95" customHeight="1" x14ac:dyDescent="0.4">
      <c r="B20" s="147"/>
      <c r="C20" s="252"/>
      <c r="D20" s="1325"/>
      <c r="E20" s="1326"/>
      <c r="F20" s="1326"/>
      <c r="G20" s="1326"/>
      <c r="H20" s="1326"/>
      <c r="I20" s="1326"/>
      <c r="J20" s="1327"/>
      <c r="K20" s="1328"/>
      <c r="L20" s="1328"/>
      <c r="M20" s="1328"/>
      <c r="N20" s="1317"/>
      <c r="O20" s="1317"/>
      <c r="P20" s="1317"/>
      <c r="Q20" s="1317"/>
      <c r="R20" s="1317"/>
      <c r="S20" s="1317"/>
      <c r="T20" s="1317"/>
      <c r="U20" s="1317"/>
      <c r="V20" s="1317"/>
      <c r="W20" s="1317"/>
      <c r="X20" s="1317"/>
      <c r="Y20" s="1317"/>
      <c r="Z20" s="1317"/>
      <c r="AA20" s="1317"/>
      <c r="AB20" s="1317"/>
      <c r="AC20" s="1317"/>
      <c r="AD20" s="1317"/>
      <c r="AE20" s="1317"/>
      <c r="AF20" s="1317"/>
      <c r="AG20" s="1317"/>
      <c r="AH20" s="1318"/>
    </row>
    <row r="21" spans="2:34" ht="21.95" customHeight="1" x14ac:dyDescent="0.4">
      <c r="B21" s="147"/>
      <c r="C21" s="252"/>
      <c r="D21" s="1325"/>
      <c r="E21" s="1326"/>
      <c r="F21" s="1326"/>
      <c r="G21" s="1326"/>
      <c r="H21" s="1326"/>
      <c r="I21" s="1326"/>
      <c r="J21" s="1327"/>
      <c r="K21" s="1328"/>
      <c r="L21" s="1328"/>
      <c r="M21" s="1328"/>
      <c r="N21" s="1317"/>
      <c r="O21" s="1317"/>
      <c r="P21" s="1317"/>
      <c r="Q21" s="1317"/>
      <c r="R21" s="1317"/>
      <c r="S21" s="1317"/>
      <c r="T21" s="1317"/>
      <c r="U21" s="1317"/>
      <c r="V21" s="1317"/>
      <c r="W21" s="1317"/>
      <c r="X21" s="1317"/>
      <c r="Y21" s="1317"/>
      <c r="Z21" s="1317"/>
      <c r="AA21" s="1317"/>
      <c r="AB21" s="1317"/>
      <c r="AC21" s="1317"/>
      <c r="AD21" s="1317"/>
      <c r="AE21" s="1317"/>
      <c r="AF21" s="1317"/>
      <c r="AG21" s="1317"/>
      <c r="AH21" s="1318"/>
    </row>
    <row r="22" spans="2:34" ht="21.95" customHeight="1" x14ac:dyDescent="0.4">
      <c r="B22" s="147"/>
      <c r="C22" s="252"/>
      <c r="D22" s="1325"/>
      <c r="E22" s="1326"/>
      <c r="F22" s="1326"/>
      <c r="G22" s="1326"/>
      <c r="H22" s="1326"/>
      <c r="I22" s="1326"/>
      <c r="J22" s="1327"/>
      <c r="K22" s="1328"/>
      <c r="L22" s="1328"/>
      <c r="M22" s="1328"/>
      <c r="N22" s="1317"/>
      <c r="O22" s="1317"/>
      <c r="P22" s="1317"/>
      <c r="Q22" s="1317"/>
      <c r="R22" s="1317"/>
      <c r="S22" s="1317"/>
      <c r="T22" s="1317"/>
      <c r="U22" s="1317"/>
      <c r="V22" s="1317"/>
      <c r="W22" s="1317"/>
      <c r="X22" s="1317"/>
      <c r="Y22" s="1317"/>
      <c r="Z22" s="1317"/>
      <c r="AA22" s="1317"/>
      <c r="AB22" s="1317"/>
      <c r="AC22" s="1317"/>
      <c r="AD22" s="1317"/>
      <c r="AE22" s="1317"/>
      <c r="AF22" s="1317"/>
      <c r="AG22" s="1317"/>
      <c r="AH22" s="1318"/>
    </row>
    <row r="23" spans="2:34" ht="21.95" customHeight="1" x14ac:dyDescent="0.4">
      <c r="B23" s="147"/>
      <c r="C23" s="252"/>
      <c r="D23" s="1325"/>
      <c r="E23" s="1326"/>
      <c r="F23" s="1326"/>
      <c r="G23" s="1326"/>
      <c r="H23" s="1326"/>
      <c r="I23" s="1326"/>
      <c r="J23" s="1327"/>
      <c r="K23" s="1328"/>
      <c r="L23" s="1328"/>
      <c r="M23" s="1328"/>
      <c r="N23" s="1317"/>
      <c r="O23" s="1317"/>
      <c r="P23" s="1317"/>
      <c r="Q23" s="1317"/>
      <c r="R23" s="1317"/>
      <c r="S23" s="1317"/>
      <c r="T23" s="1317"/>
      <c r="U23" s="1317"/>
      <c r="V23" s="1317"/>
      <c r="W23" s="1317"/>
      <c r="X23" s="1317"/>
      <c r="Y23" s="1317"/>
      <c r="Z23" s="1317"/>
      <c r="AA23" s="1317"/>
      <c r="AB23" s="1317"/>
      <c r="AC23" s="1317"/>
      <c r="AD23" s="1317"/>
      <c r="AE23" s="1317"/>
      <c r="AF23" s="1317"/>
      <c r="AG23" s="1317"/>
      <c r="AH23" s="1318"/>
    </row>
    <row r="24" spans="2:34" ht="21.95" customHeight="1" x14ac:dyDescent="0.4">
      <c r="B24" s="147"/>
      <c r="C24" s="252"/>
      <c r="D24" s="1325"/>
      <c r="E24" s="1326"/>
      <c r="F24" s="1326"/>
      <c r="G24" s="1326"/>
      <c r="H24" s="1326"/>
      <c r="I24" s="1326"/>
      <c r="J24" s="1327"/>
      <c r="K24" s="1328"/>
      <c r="L24" s="1328"/>
      <c r="M24" s="1328"/>
      <c r="N24" s="1317"/>
      <c r="O24" s="1317"/>
      <c r="P24" s="1317"/>
      <c r="Q24" s="1317"/>
      <c r="R24" s="1317"/>
      <c r="S24" s="1317"/>
      <c r="T24" s="1317"/>
      <c r="U24" s="1317"/>
      <c r="V24" s="1317"/>
      <c r="W24" s="1317"/>
      <c r="X24" s="1317"/>
      <c r="Y24" s="1317"/>
      <c r="Z24" s="1317"/>
      <c r="AA24" s="1317"/>
      <c r="AB24" s="1317"/>
      <c r="AC24" s="1317"/>
      <c r="AD24" s="1317"/>
      <c r="AE24" s="1317"/>
      <c r="AF24" s="1317"/>
      <c r="AG24" s="1317"/>
      <c r="AH24" s="1318"/>
    </row>
    <row r="25" spans="2:34" ht="21.95" customHeight="1" x14ac:dyDescent="0.4">
      <c r="B25" s="147"/>
      <c r="C25" s="252"/>
      <c r="D25" s="1325"/>
      <c r="E25" s="1326"/>
      <c r="F25" s="1326"/>
      <c r="G25" s="1326"/>
      <c r="H25" s="1326"/>
      <c r="I25" s="1326"/>
      <c r="J25" s="1327"/>
      <c r="K25" s="1328"/>
      <c r="L25" s="1328"/>
      <c r="M25" s="1328"/>
      <c r="N25" s="1317"/>
      <c r="O25" s="1317"/>
      <c r="P25" s="1317"/>
      <c r="Q25" s="1317"/>
      <c r="R25" s="1317"/>
      <c r="S25" s="1317"/>
      <c r="T25" s="1317"/>
      <c r="U25" s="1317"/>
      <c r="V25" s="1317"/>
      <c r="W25" s="1317"/>
      <c r="X25" s="1317"/>
      <c r="Y25" s="1317"/>
      <c r="Z25" s="1317"/>
      <c r="AA25" s="1317"/>
      <c r="AB25" s="1317"/>
      <c r="AC25" s="1317"/>
      <c r="AD25" s="1317"/>
      <c r="AE25" s="1317"/>
      <c r="AF25" s="1317"/>
      <c r="AG25" s="1317"/>
      <c r="AH25" s="1318"/>
    </row>
    <row r="26" spans="2:34" ht="21.95" customHeight="1" x14ac:dyDescent="0.4">
      <c r="B26" s="147"/>
      <c r="C26" s="252"/>
      <c r="D26" s="1325"/>
      <c r="E26" s="1326"/>
      <c r="F26" s="1326"/>
      <c r="G26" s="1326"/>
      <c r="H26" s="1326"/>
      <c r="I26" s="1326"/>
      <c r="J26" s="1327"/>
      <c r="K26" s="1328"/>
      <c r="L26" s="1328"/>
      <c r="M26" s="1328"/>
      <c r="N26" s="1317"/>
      <c r="O26" s="1317"/>
      <c r="P26" s="1317"/>
      <c r="Q26" s="1317"/>
      <c r="R26" s="1317"/>
      <c r="S26" s="1317"/>
      <c r="T26" s="1317"/>
      <c r="U26" s="1317"/>
      <c r="V26" s="1317"/>
      <c r="W26" s="1317"/>
      <c r="X26" s="1317"/>
      <c r="Y26" s="1317"/>
      <c r="Z26" s="1317"/>
      <c r="AA26" s="1317"/>
      <c r="AB26" s="1317"/>
      <c r="AC26" s="1317"/>
      <c r="AD26" s="1317"/>
      <c r="AE26" s="1317"/>
      <c r="AF26" s="1317"/>
      <c r="AG26" s="1317"/>
      <c r="AH26" s="1318"/>
    </row>
    <row r="27" spans="2:34" ht="21.95" customHeight="1" x14ac:dyDescent="0.4">
      <c r="B27" s="147"/>
      <c r="C27" s="252"/>
      <c r="D27" s="1325"/>
      <c r="E27" s="1326"/>
      <c r="F27" s="1326"/>
      <c r="G27" s="1326"/>
      <c r="H27" s="1326"/>
      <c r="I27" s="1326"/>
      <c r="J27" s="1327"/>
      <c r="K27" s="1328"/>
      <c r="L27" s="1328"/>
      <c r="M27" s="1328"/>
      <c r="N27" s="1317"/>
      <c r="O27" s="1317"/>
      <c r="P27" s="1317"/>
      <c r="Q27" s="1317"/>
      <c r="R27" s="1317"/>
      <c r="S27" s="1317"/>
      <c r="T27" s="1317"/>
      <c r="U27" s="1317"/>
      <c r="V27" s="1317"/>
      <c r="W27" s="1317"/>
      <c r="X27" s="1317"/>
      <c r="Y27" s="1317"/>
      <c r="Z27" s="1317"/>
      <c r="AA27" s="1317"/>
      <c r="AB27" s="1317"/>
      <c r="AC27" s="1317"/>
      <c r="AD27" s="1317"/>
      <c r="AE27" s="1317"/>
      <c r="AF27" s="1317"/>
      <c r="AG27" s="1317"/>
      <c r="AH27" s="1318"/>
    </row>
    <row r="28" spans="2:34" ht="21.95" customHeight="1" x14ac:dyDescent="0.4">
      <c r="B28" s="147"/>
      <c r="C28" s="252"/>
      <c r="D28" s="1325"/>
      <c r="E28" s="1326"/>
      <c r="F28" s="1326"/>
      <c r="G28" s="1326"/>
      <c r="H28" s="1326"/>
      <c r="I28" s="1326"/>
      <c r="J28" s="1327"/>
      <c r="K28" s="1328"/>
      <c r="L28" s="1328"/>
      <c r="M28" s="1328"/>
      <c r="N28" s="1317"/>
      <c r="O28" s="1317"/>
      <c r="P28" s="1317"/>
      <c r="Q28" s="1317"/>
      <c r="R28" s="1317"/>
      <c r="S28" s="1317"/>
      <c r="T28" s="1317"/>
      <c r="U28" s="1317"/>
      <c r="V28" s="1317"/>
      <c r="W28" s="1317"/>
      <c r="X28" s="1317"/>
      <c r="Y28" s="1317"/>
      <c r="Z28" s="1317"/>
      <c r="AA28" s="1317"/>
      <c r="AB28" s="1317"/>
      <c r="AC28" s="1317"/>
      <c r="AD28" s="1317"/>
      <c r="AE28" s="1317"/>
      <c r="AF28" s="1317"/>
      <c r="AG28" s="1317"/>
      <c r="AH28" s="1318"/>
    </row>
    <row r="29" spans="2:34" ht="21.95" customHeight="1" x14ac:dyDescent="0.4">
      <c r="B29" s="147"/>
      <c r="C29" s="252"/>
      <c r="D29" s="1325"/>
      <c r="E29" s="1326"/>
      <c r="F29" s="1326"/>
      <c r="G29" s="1326"/>
      <c r="H29" s="1326"/>
      <c r="I29" s="1326"/>
      <c r="J29" s="1327"/>
      <c r="K29" s="1328"/>
      <c r="L29" s="1328"/>
      <c r="M29" s="1328"/>
      <c r="N29" s="1317"/>
      <c r="O29" s="1317"/>
      <c r="P29" s="1317"/>
      <c r="Q29" s="1317"/>
      <c r="R29" s="1317"/>
      <c r="S29" s="1317"/>
      <c r="T29" s="1317"/>
      <c r="U29" s="1317"/>
      <c r="V29" s="1317"/>
      <c r="W29" s="1317"/>
      <c r="X29" s="1317"/>
      <c r="Y29" s="1317"/>
      <c r="Z29" s="1317"/>
      <c r="AA29" s="1317"/>
      <c r="AB29" s="1317"/>
      <c r="AC29" s="1317"/>
      <c r="AD29" s="1317"/>
      <c r="AE29" s="1317"/>
      <c r="AF29" s="1317"/>
      <c r="AG29" s="1317"/>
      <c r="AH29" s="1318"/>
    </row>
    <row r="30" spans="2:34" ht="21.95" customHeight="1" x14ac:dyDescent="0.4">
      <c r="B30" s="147"/>
      <c r="C30" s="252"/>
      <c r="D30" s="1325"/>
      <c r="E30" s="1326"/>
      <c r="F30" s="1326"/>
      <c r="G30" s="1326"/>
      <c r="H30" s="1326"/>
      <c r="I30" s="1326"/>
      <c r="J30" s="1327"/>
      <c r="K30" s="1328"/>
      <c r="L30" s="1328"/>
      <c r="M30" s="1328"/>
      <c r="N30" s="1317"/>
      <c r="O30" s="1317"/>
      <c r="P30" s="1317"/>
      <c r="Q30" s="1317"/>
      <c r="R30" s="1317"/>
      <c r="S30" s="1317"/>
      <c r="T30" s="1317"/>
      <c r="U30" s="1317"/>
      <c r="V30" s="1317"/>
      <c r="W30" s="1317"/>
      <c r="X30" s="1317"/>
      <c r="Y30" s="1317"/>
      <c r="Z30" s="1317"/>
      <c r="AA30" s="1317"/>
      <c r="AB30" s="1317"/>
      <c r="AC30" s="1317"/>
      <c r="AD30" s="1317"/>
      <c r="AE30" s="1317"/>
      <c r="AF30" s="1317"/>
      <c r="AG30" s="1317"/>
      <c r="AH30" s="1318"/>
    </row>
    <row r="31" spans="2:34" ht="21.95" customHeight="1" x14ac:dyDescent="0.4">
      <c r="B31" s="147"/>
      <c r="C31" s="252"/>
      <c r="D31" s="1325"/>
      <c r="E31" s="1326"/>
      <c r="F31" s="1326"/>
      <c r="G31" s="1326"/>
      <c r="H31" s="1326"/>
      <c r="I31" s="1326"/>
      <c r="J31" s="1327"/>
      <c r="K31" s="1328"/>
      <c r="L31" s="1328"/>
      <c r="M31" s="1328"/>
      <c r="N31" s="1317"/>
      <c r="O31" s="1317"/>
      <c r="P31" s="1317"/>
      <c r="Q31" s="1317"/>
      <c r="R31" s="1317"/>
      <c r="S31" s="1317"/>
      <c r="T31" s="1317"/>
      <c r="U31" s="1317"/>
      <c r="V31" s="1317"/>
      <c r="W31" s="1317"/>
      <c r="X31" s="1317"/>
      <c r="Y31" s="1317"/>
      <c r="Z31" s="1317"/>
      <c r="AA31" s="1317"/>
      <c r="AB31" s="1317"/>
      <c r="AC31" s="1317"/>
      <c r="AD31" s="1317"/>
      <c r="AE31" s="1317"/>
      <c r="AF31" s="1317"/>
      <c r="AG31" s="1317"/>
      <c r="AH31" s="1318"/>
    </row>
    <row r="32" spans="2:34" ht="21.95" customHeight="1" x14ac:dyDescent="0.4">
      <c r="B32" s="147"/>
      <c r="C32" s="252"/>
      <c r="D32" s="1325"/>
      <c r="E32" s="1326"/>
      <c r="F32" s="1326"/>
      <c r="G32" s="1326"/>
      <c r="H32" s="1326"/>
      <c r="I32" s="1326"/>
      <c r="J32" s="1327"/>
      <c r="K32" s="1328"/>
      <c r="L32" s="1328"/>
      <c r="M32" s="1328"/>
      <c r="N32" s="1317"/>
      <c r="O32" s="1317"/>
      <c r="P32" s="1317"/>
      <c r="Q32" s="1317"/>
      <c r="R32" s="1317"/>
      <c r="S32" s="1317"/>
      <c r="T32" s="1317"/>
      <c r="U32" s="1317"/>
      <c r="V32" s="1317"/>
      <c r="W32" s="1317"/>
      <c r="X32" s="1317"/>
      <c r="Y32" s="1317"/>
      <c r="Z32" s="1317"/>
      <c r="AA32" s="1317"/>
      <c r="AB32" s="1317"/>
      <c r="AC32" s="1317"/>
      <c r="AD32" s="1317"/>
      <c r="AE32" s="1317"/>
      <c r="AF32" s="1317"/>
      <c r="AG32" s="1317"/>
      <c r="AH32" s="1318"/>
    </row>
    <row r="33" spans="2:40" ht="21.95" customHeight="1" x14ac:dyDescent="0.4">
      <c r="B33" s="147"/>
      <c r="C33" s="252"/>
      <c r="D33" s="1325"/>
      <c r="E33" s="1326"/>
      <c r="F33" s="1326"/>
      <c r="G33" s="1326"/>
      <c r="H33" s="1326"/>
      <c r="I33" s="1326"/>
      <c r="J33" s="1327"/>
      <c r="K33" s="1328"/>
      <c r="L33" s="1328"/>
      <c r="M33" s="1328"/>
      <c r="N33" s="1317"/>
      <c r="O33" s="1317"/>
      <c r="P33" s="1317"/>
      <c r="Q33" s="1317"/>
      <c r="R33" s="1317"/>
      <c r="S33" s="1317"/>
      <c r="T33" s="1317"/>
      <c r="U33" s="1317"/>
      <c r="V33" s="1317"/>
      <c r="W33" s="1317"/>
      <c r="X33" s="1317"/>
      <c r="Y33" s="1317"/>
      <c r="Z33" s="1317"/>
      <c r="AA33" s="1317"/>
      <c r="AB33" s="1317"/>
      <c r="AC33" s="1317"/>
      <c r="AD33" s="1317"/>
      <c r="AE33" s="1317"/>
      <c r="AF33" s="1317"/>
      <c r="AG33" s="1317"/>
      <c r="AH33" s="1318"/>
    </row>
    <row r="34" spans="2:40" ht="21.95" customHeight="1" x14ac:dyDescent="0.4">
      <c r="B34" s="147"/>
      <c r="C34" s="252"/>
      <c r="D34" s="1325"/>
      <c r="E34" s="1326"/>
      <c r="F34" s="1326"/>
      <c r="G34" s="1326"/>
      <c r="H34" s="1326"/>
      <c r="I34" s="1326"/>
      <c r="J34" s="1327"/>
      <c r="K34" s="1328"/>
      <c r="L34" s="1328"/>
      <c r="M34" s="1328"/>
      <c r="N34" s="1317"/>
      <c r="O34" s="1317"/>
      <c r="P34" s="1317"/>
      <c r="Q34" s="1317"/>
      <c r="R34" s="1317"/>
      <c r="S34" s="1317"/>
      <c r="T34" s="1317"/>
      <c r="U34" s="1317"/>
      <c r="V34" s="1317"/>
      <c r="W34" s="1317"/>
      <c r="X34" s="1317"/>
      <c r="Y34" s="1317"/>
      <c r="Z34" s="1317"/>
      <c r="AA34" s="1317"/>
      <c r="AB34" s="1317"/>
      <c r="AC34" s="1317"/>
      <c r="AD34" s="1317"/>
      <c r="AE34" s="1317"/>
      <c r="AF34" s="1317"/>
      <c r="AG34" s="1317"/>
      <c r="AH34" s="1318"/>
    </row>
    <row r="35" spans="2:40" ht="21.95" customHeight="1" thickBot="1" x14ac:dyDescent="0.45">
      <c r="B35" s="152"/>
      <c r="C35" s="251"/>
      <c r="D35" s="1319"/>
      <c r="E35" s="1320"/>
      <c r="F35" s="1320"/>
      <c r="G35" s="1320"/>
      <c r="H35" s="1320"/>
      <c r="I35" s="1320"/>
      <c r="J35" s="1321"/>
      <c r="K35" s="1322"/>
      <c r="L35" s="1322"/>
      <c r="M35" s="1322"/>
      <c r="N35" s="1323"/>
      <c r="O35" s="1323"/>
      <c r="P35" s="1323"/>
      <c r="Q35" s="1323"/>
      <c r="R35" s="1323"/>
      <c r="S35" s="1323"/>
      <c r="T35" s="1323"/>
      <c r="U35" s="1323"/>
      <c r="V35" s="1323"/>
      <c r="W35" s="1323"/>
      <c r="X35" s="1323"/>
      <c r="Y35" s="1323"/>
      <c r="Z35" s="1323"/>
      <c r="AA35" s="1323"/>
      <c r="AB35" s="1323"/>
      <c r="AC35" s="1323"/>
      <c r="AD35" s="1323"/>
      <c r="AE35" s="1323"/>
      <c r="AF35" s="1323"/>
      <c r="AG35" s="1323"/>
      <c r="AH35" s="1324"/>
      <c r="AI35" s="108"/>
    </row>
    <row r="36" spans="2:40" ht="17.100000000000001" customHeight="1" x14ac:dyDescent="0.4">
      <c r="B36" s="153"/>
      <c r="C36" s="154"/>
      <c r="D36" s="155"/>
      <c r="E36" s="155"/>
      <c r="F36" s="155"/>
      <c r="G36" s="156"/>
      <c r="H36" s="157"/>
      <c r="I36" s="157"/>
      <c r="J36" s="157"/>
      <c r="K36" s="157"/>
      <c r="L36" s="157"/>
      <c r="M36" s="157"/>
      <c r="N36" s="157"/>
      <c r="O36" s="157"/>
      <c r="P36" s="157"/>
      <c r="Q36" s="157"/>
      <c r="R36" s="157"/>
      <c r="S36" s="157"/>
      <c r="T36" s="157"/>
      <c r="U36" s="157"/>
      <c r="V36" s="157"/>
      <c r="W36" s="157"/>
      <c r="X36" s="157"/>
      <c r="Y36" s="158"/>
      <c r="Z36" s="159"/>
      <c r="AA36" s="159"/>
      <c r="AB36" s="159"/>
      <c r="AC36" s="35"/>
      <c r="AD36" s="159"/>
      <c r="AE36" s="159"/>
      <c r="AF36" s="159"/>
      <c r="AG36" s="159"/>
      <c r="AH36" s="159"/>
      <c r="AI36" s="108"/>
    </row>
    <row r="37" spans="2:40" ht="17.100000000000001" customHeight="1" x14ac:dyDescent="0.4">
      <c r="B37" s="153"/>
      <c r="C37" s="154"/>
      <c r="D37" s="155"/>
      <c r="E37" s="155"/>
      <c r="F37" s="155"/>
      <c r="G37" s="156"/>
      <c r="H37" s="157"/>
      <c r="I37" s="157"/>
      <c r="J37" s="157"/>
      <c r="K37" s="157"/>
      <c r="L37" s="157"/>
      <c r="M37" s="157"/>
      <c r="N37" s="157"/>
      <c r="O37" s="157"/>
      <c r="P37" s="157"/>
      <c r="Q37" s="157"/>
      <c r="R37" s="157"/>
      <c r="S37" s="157"/>
      <c r="T37" s="157"/>
      <c r="U37" s="157"/>
      <c r="V37" s="157"/>
      <c r="W37" s="157"/>
      <c r="X37" s="157"/>
      <c r="Y37" s="158"/>
      <c r="Z37" s="159"/>
      <c r="AA37" s="159"/>
      <c r="AB37" s="159"/>
      <c r="AC37" s="35"/>
      <c r="AD37" s="159"/>
      <c r="AE37" s="159" t="s">
        <v>539</v>
      </c>
      <c r="AF37" s="159"/>
      <c r="AG37" s="159"/>
      <c r="AH37" s="159"/>
      <c r="AI37" s="108"/>
    </row>
    <row r="38" spans="2:40" ht="17.100000000000001" customHeight="1" thickBot="1" x14ac:dyDescent="0.45">
      <c r="B38" s="153"/>
      <c r="C38" s="154"/>
      <c r="D38" s="155"/>
      <c r="E38" s="155"/>
      <c r="F38" s="155"/>
      <c r="G38" s="156"/>
      <c r="H38" s="157"/>
      <c r="I38" s="157"/>
      <c r="J38" s="157"/>
      <c r="K38" s="157"/>
      <c r="L38" s="157"/>
      <c r="M38" s="157"/>
      <c r="N38" s="157"/>
      <c r="O38" s="157"/>
      <c r="P38" s="157"/>
      <c r="Q38" s="157"/>
      <c r="R38" s="157"/>
      <c r="S38" s="157"/>
      <c r="T38" s="157"/>
      <c r="U38" s="157"/>
      <c r="V38" s="157"/>
      <c r="W38" s="157"/>
      <c r="X38" s="157"/>
      <c r="Y38" s="158"/>
      <c r="Z38" s="159"/>
      <c r="AA38" s="159"/>
      <c r="AB38" s="159"/>
      <c r="AC38" s="35"/>
      <c r="AD38" s="159"/>
      <c r="AE38" s="159"/>
      <c r="AF38" s="159"/>
      <c r="AG38" s="159"/>
      <c r="AH38" s="159"/>
      <c r="AI38" s="108"/>
    </row>
    <row r="39" spans="2:40" ht="17.100000000000001" customHeight="1" x14ac:dyDescent="0.4">
      <c r="B39" s="143" t="s">
        <v>582</v>
      </c>
      <c r="C39" s="144"/>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6"/>
    </row>
    <row r="40" spans="2:40" ht="21.95" customHeight="1" x14ac:dyDescent="0.4">
      <c r="B40" s="147"/>
      <c r="C40" s="1329" t="s">
        <v>591</v>
      </c>
      <c r="D40" s="1330"/>
      <c r="E40" s="1330"/>
      <c r="F40" s="1331"/>
      <c r="G40" s="148" t="s">
        <v>98</v>
      </c>
      <c r="H40" s="253" t="s">
        <v>351</v>
      </c>
      <c r="I40" s="149"/>
      <c r="J40" s="150" t="s">
        <v>98</v>
      </c>
      <c r="K40" s="253" t="s">
        <v>453</v>
      </c>
      <c r="L40" s="149"/>
      <c r="M40" s="150" t="s">
        <v>98</v>
      </c>
      <c r="N40" s="149"/>
      <c r="O40" s="149"/>
      <c r="P40" s="149"/>
      <c r="Q40" s="149"/>
      <c r="R40" s="149"/>
      <c r="S40" s="149"/>
      <c r="T40" s="149"/>
      <c r="U40" s="149"/>
      <c r="V40" s="149"/>
      <c r="W40" s="149"/>
      <c r="X40" s="149"/>
      <c r="Y40" s="149"/>
      <c r="Z40" s="149"/>
      <c r="AA40" s="149"/>
      <c r="AB40" s="149"/>
      <c r="AC40" s="149"/>
      <c r="AD40" s="149"/>
      <c r="AE40" s="149"/>
      <c r="AF40" s="149"/>
      <c r="AG40" s="149"/>
      <c r="AH40" s="151"/>
      <c r="AK40" s="34" t="s">
        <v>98</v>
      </c>
      <c r="AL40" s="34" t="s">
        <v>98</v>
      </c>
      <c r="AM40" s="34" t="s">
        <v>98</v>
      </c>
      <c r="AN40" s="34" t="str">
        <f>IF(C40="□","■","")</f>
        <v/>
      </c>
    </row>
    <row r="41" spans="2:40" ht="21.95" customHeight="1" x14ac:dyDescent="0.4">
      <c r="B41" s="147"/>
      <c r="C41" s="254" t="s">
        <v>267</v>
      </c>
      <c r="D41" s="1332" t="s">
        <v>585</v>
      </c>
      <c r="E41" s="1333"/>
      <c r="F41" s="1333"/>
      <c r="G41" s="1333"/>
      <c r="H41" s="1333"/>
      <c r="I41" s="1333"/>
      <c r="J41" s="1334"/>
      <c r="K41" s="1335" t="s">
        <v>586</v>
      </c>
      <c r="L41" s="1335"/>
      <c r="M41" s="1335"/>
      <c r="N41" s="1335" t="s">
        <v>587</v>
      </c>
      <c r="O41" s="1335"/>
      <c r="P41" s="1335"/>
      <c r="Q41" s="1335"/>
      <c r="R41" s="1335"/>
      <c r="S41" s="1335"/>
      <c r="T41" s="1335"/>
      <c r="U41" s="1335"/>
      <c r="V41" s="1335" t="s">
        <v>588</v>
      </c>
      <c r="W41" s="1335"/>
      <c r="X41" s="1335"/>
      <c r="Y41" s="1335" t="s">
        <v>589</v>
      </c>
      <c r="Z41" s="1335"/>
      <c r="AA41" s="1335"/>
      <c r="AB41" s="1335" t="s">
        <v>590</v>
      </c>
      <c r="AC41" s="1335"/>
      <c r="AD41" s="1335"/>
      <c r="AE41" s="1335"/>
      <c r="AF41" s="1335"/>
      <c r="AG41" s="1335"/>
      <c r="AH41" s="1336"/>
      <c r="AK41" s="34" t="str">
        <f>IF(AND($J$9="□",$M$9="□"),"■","")</f>
        <v>■</v>
      </c>
      <c r="AL41" s="34" t="str">
        <f>IF(AND($G$9="□",$M$9="□"),"■","")</f>
        <v>■</v>
      </c>
      <c r="AM41" s="34" t="str">
        <f>IF(AND($J$9="□",$G$9="□"),"■","")</f>
        <v>■</v>
      </c>
    </row>
    <row r="42" spans="2:40" ht="21.95" customHeight="1" x14ac:dyDescent="0.4">
      <c r="B42" s="147"/>
      <c r="C42" s="252"/>
      <c r="D42" s="1325"/>
      <c r="E42" s="1326"/>
      <c r="F42" s="1326"/>
      <c r="G42" s="1326"/>
      <c r="H42" s="1326"/>
      <c r="I42" s="1326"/>
      <c r="J42" s="1327"/>
      <c r="K42" s="1328"/>
      <c r="L42" s="1328"/>
      <c r="M42" s="1328"/>
      <c r="N42" s="1317"/>
      <c r="O42" s="1317"/>
      <c r="P42" s="1317"/>
      <c r="Q42" s="1317"/>
      <c r="R42" s="1317"/>
      <c r="S42" s="1317"/>
      <c r="T42" s="1317"/>
      <c r="U42" s="1317"/>
      <c r="V42" s="1317"/>
      <c r="W42" s="1317"/>
      <c r="X42" s="1317"/>
      <c r="Y42" s="1317"/>
      <c r="Z42" s="1317"/>
      <c r="AA42" s="1317"/>
      <c r="AB42" s="1317"/>
      <c r="AC42" s="1317"/>
      <c r="AD42" s="1317"/>
      <c r="AE42" s="1317"/>
      <c r="AF42" s="1317"/>
      <c r="AG42" s="1317"/>
      <c r="AH42" s="1318"/>
    </row>
    <row r="43" spans="2:40" ht="21.95" customHeight="1" x14ac:dyDescent="0.4">
      <c r="B43" s="147"/>
      <c r="C43" s="252"/>
      <c r="D43" s="1325"/>
      <c r="E43" s="1326"/>
      <c r="F43" s="1326"/>
      <c r="G43" s="1326"/>
      <c r="H43" s="1326"/>
      <c r="I43" s="1326"/>
      <c r="J43" s="1327"/>
      <c r="K43" s="1328"/>
      <c r="L43" s="1328"/>
      <c r="M43" s="1328"/>
      <c r="N43" s="1317"/>
      <c r="O43" s="1317"/>
      <c r="P43" s="1317"/>
      <c r="Q43" s="1317"/>
      <c r="R43" s="1317"/>
      <c r="S43" s="1317"/>
      <c r="T43" s="1317"/>
      <c r="U43" s="1317"/>
      <c r="V43" s="1317"/>
      <c r="W43" s="1317"/>
      <c r="X43" s="1317"/>
      <c r="Y43" s="1317"/>
      <c r="Z43" s="1317"/>
      <c r="AA43" s="1317"/>
      <c r="AB43" s="1317"/>
      <c r="AC43" s="1317"/>
      <c r="AD43" s="1317"/>
      <c r="AE43" s="1317"/>
      <c r="AF43" s="1317"/>
      <c r="AG43" s="1317"/>
      <c r="AH43" s="1318"/>
    </row>
    <row r="44" spans="2:40" ht="21.95" customHeight="1" x14ac:dyDescent="0.4">
      <c r="B44" s="147"/>
      <c r="C44" s="252"/>
      <c r="D44" s="1325"/>
      <c r="E44" s="1326"/>
      <c r="F44" s="1326"/>
      <c r="G44" s="1326"/>
      <c r="H44" s="1326"/>
      <c r="I44" s="1326"/>
      <c r="J44" s="1327"/>
      <c r="K44" s="1328"/>
      <c r="L44" s="1328"/>
      <c r="M44" s="1328"/>
      <c r="N44" s="1317"/>
      <c r="O44" s="1317"/>
      <c r="P44" s="1317"/>
      <c r="Q44" s="1317"/>
      <c r="R44" s="1317"/>
      <c r="S44" s="1317"/>
      <c r="T44" s="1317"/>
      <c r="U44" s="1317"/>
      <c r="V44" s="1317"/>
      <c r="W44" s="1317"/>
      <c r="X44" s="1317"/>
      <c r="Y44" s="1317"/>
      <c r="Z44" s="1317"/>
      <c r="AA44" s="1317"/>
      <c r="AB44" s="1317"/>
      <c r="AC44" s="1317"/>
      <c r="AD44" s="1317"/>
      <c r="AE44" s="1317"/>
      <c r="AF44" s="1317"/>
      <c r="AG44" s="1317"/>
      <c r="AH44" s="1318"/>
    </row>
    <row r="45" spans="2:40" ht="21.95" customHeight="1" x14ac:dyDescent="0.4">
      <c r="B45" s="147"/>
      <c r="C45" s="252"/>
      <c r="D45" s="1325"/>
      <c r="E45" s="1326"/>
      <c r="F45" s="1326"/>
      <c r="G45" s="1326"/>
      <c r="H45" s="1326"/>
      <c r="I45" s="1326"/>
      <c r="J45" s="1327"/>
      <c r="K45" s="1328"/>
      <c r="L45" s="1328"/>
      <c r="M45" s="1328"/>
      <c r="N45" s="1317"/>
      <c r="O45" s="1317"/>
      <c r="P45" s="1317"/>
      <c r="Q45" s="1317"/>
      <c r="R45" s="1317"/>
      <c r="S45" s="1317"/>
      <c r="T45" s="1317"/>
      <c r="U45" s="1317"/>
      <c r="V45" s="1317"/>
      <c r="W45" s="1317"/>
      <c r="X45" s="1317"/>
      <c r="Y45" s="1317"/>
      <c r="Z45" s="1317"/>
      <c r="AA45" s="1317"/>
      <c r="AB45" s="1317"/>
      <c r="AC45" s="1317"/>
      <c r="AD45" s="1317"/>
      <c r="AE45" s="1317"/>
      <c r="AF45" s="1317"/>
      <c r="AG45" s="1317"/>
      <c r="AH45" s="1318"/>
    </row>
    <row r="46" spans="2:40" ht="21.95" customHeight="1" x14ac:dyDescent="0.4">
      <c r="B46" s="147"/>
      <c r="C46" s="252"/>
      <c r="D46" s="1325"/>
      <c r="E46" s="1326"/>
      <c r="F46" s="1326"/>
      <c r="G46" s="1326"/>
      <c r="H46" s="1326"/>
      <c r="I46" s="1326"/>
      <c r="J46" s="1327"/>
      <c r="K46" s="1328"/>
      <c r="L46" s="1328"/>
      <c r="M46" s="1328"/>
      <c r="N46" s="1317"/>
      <c r="O46" s="1317"/>
      <c r="P46" s="1317"/>
      <c r="Q46" s="1317"/>
      <c r="R46" s="1317"/>
      <c r="S46" s="1317"/>
      <c r="T46" s="1317"/>
      <c r="U46" s="1317"/>
      <c r="V46" s="1317"/>
      <c r="W46" s="1317"/>
      <c r="X46" s="1317"/>
      <c r="Y46" s="1317"/>
      <c r="Z46" s="1317"/>
      <c r="AA46" s="1317"/>
      <c r="AB46" s="1317"/>
      <c r="AC46" s="1317"/>
      <c r="AD46" s="1317"/>
      <c r="AE46" s="1317"/>
      <c r="AF46" s="1317"/>
      <c r="AG46" s="1317"/>
      <c r="AH46" s="1318"/>
    </row>
    <row r="47" spans="2:40" ht="21.95" customHeight="1" x14ac:dyDescent="0.4">
      <c r="B47" s="147"/>
      <c r="C47" s="252"/>
      <c r="D47" s="1325"/>
      <c r="E47" s="1326"/>
      <c r="F47" s="1326"/>
      <c r="G47" s="1326"/>
      <c r="H47" s="1326"/>
      <c r="I47" s="1326"/>
      <c r="J47" s="1327"/>
      <c r="K47" s="1328"/>
      <c r="L47" s="1328"/>
      <c r="M47" s="1328"/>
      <c r="N47" s="1317"/>
      <c r="O47" s="1317"/>
      <c r="P47" s="1317"/>
      <c r="Q47" s="1317"/>
      <c r="R47" s="1317"/>
      <c r="S47" s="1317"/>
      <c r="T47" s="1317"/>
      <c r="U47" s="1317"/>
      <c r="V47" s="1317"/>
      <c r="W47" s="1317"/>
      <c r="X47" s="1317"/>
      <c r="Y47" s="1317"/>
      <c r="Z47" s="1317"/>
      <c r="AA47" s="1317"/>
      <c r="AB47" s="1317"/>
      <c r="AC47" s="1317"/>
      <c r="AD47" s="1317"/>
      <c r="AE47" s="1317"/>
      <c r="AF47" s="1317"/>
      <c r="AG47" s="1317"/>
      <c r="AH47" s="1318"/>
    </row>
    <row r="48" spans="2:40" ht="21.95" customHeight="1" x14ac:dyDescent="0.4">
      <c r="B48" s="147"/>
      <c r="C48" s="252"/>
      <c r="D48" s="1325"/>
      <c r="E48" s="1326"/>
      <c r="F48" s="1326"/>
      <c r="G48" s="1326"/>
      <c r="H48" s="1326"/>
      <c r="I48" s="1326"/>
      <c r="J48" s="1327"/>
      <c r="K48" s="1328"/>
      <c r="L48" s="1328"/>
      <c r="M48" s="1328"/>
      <c r="N48" s="1317"/>
      <c r="O48" s="1317"/>
      <c r="P48" s="1317"/>
      <c r="Q48" s="1317"/>
      <c r="R48" s="1317"/>
      <c r="S48" s="1317"/>
      <c r="T48" s="1317"/>
      <c r="U48" s="1317"/>
      <c r="V48" s="1317"/>
      <c r="W48" s="1317"/>
      <c r="X48" s="1317"/>
      <c r="Y48" s="1317"/>
      <c r="Z48" s="1317"/>
      <c r="AA48" s="1317"/>
      <c r="AB48" s="1317"/>
      <c r="AC48" s="1317"/>
      <c r="AD48" s="1317"/>
      <c r="AE48" s="1317"/>
      <c r="AF48" s="1317"/>
      <c r="AG48" s="1317"/>
      <c r="AH48" s="1318"/>
    </row>
    <row r="49" spans="2:34" ht="21.95" customHeight="1" x14ac:dyDescent="0.4">
      <c r="B49" s="147"/>
      <c r="C49" s="252"/>
      <c r="D49" s="1325"/>
      <c r="E49" s="1326"/>
      <c r="F49" s="1326"/>
      <c r="G49" s="1326"/>
      <c r="H49" s="1326"/>
      <c r="I49" s="1326"/>
      <c r="J49" s="1327"/>
      <c r="K49" s="1328"/>
      <c r="L49" s="1328"/>
      <c r="M49" s="1328"/>
      <c r="N49" s="1317"/>
      <c r="O49" s="1317"/>
      <c r="P49" s="1317"/>
      <c r="Q49" s="1317"/>
      <c r="R49" s="1317"/>
      <c r="S49" s="1317"/>
      <c r="T49" s="1317"/>
      <c r="U49" s="1317"/>
      <c r="V49" s="1317"/>
      <c r="W49" s="1317"/>
      <c r="X49" s="1317"/>
      <c r="Y49" s="1317"/>
      <c r="Z49" s="1317"/>
      <c r="AA49" s="1317"/>
      <c r="AB49" s="1317"/>
      <c r="AC49" s="1317"/>
      <c r="AD49" s="1317"/>
      <c r="AE49" s="1317"/>
      <c r="AF49" s="1317"/>
      <c r="AG49" s="1317"/>
      <c r="AH49" s="1318"/>
    </row>
    <row r="50" spans="2:34" ht="21.95" customHeight="1" x14ac:dyDescent="0.4">
      <c r="B50" s="147"/>
      <c r="C50" s="252"/>
      <c r="D50" s="1325"/>
      <c r="E50" s="1326"/>
      <c r="F50" s="1326"/>
      <c r="G50" s="1326"/>
      <c r="H50" s="1326"/>
      <c r="I50" s="1326"/>
      <c r="J50" s="1327"/>
      <c r="K50" s="1328"/>
      <c r="L50" s="1328"/>
      <c r="M50" s="1328"/>
      <c r="N50" s="1317"/>
      <c r="O50" s="1317"/>
      <c r="P50" s="1317"/>
      <c r="Q50" s="1317"/>
      <c r="R50" s="1317"/>
      <c r="S50" s="1317"/>
      <c r="T50" s="1317"/>
      <c r="U50" s="1317"/>
      <c r="V50" s="1317"/>
      <c r="W50" s="1317"/>
      <c r="X50" s="1317"/>
      <c r="Y50" s="1317"/>
      <c r="Z50" s="1317"/>
      <c r="AA50" s="1317"/>
      <c r="AB50" s="1317"/>
      <c r="AC50" s="1317"/>
      <c r="AD50" s="1317"/>
      <c r="AE50" s="1317"/>
      <c r="AF50" s="1317"/>
      <c r="AG50" s="1317"/>
      <c r="AH50" s="1318"/>
    </row>
    <row r="51" spans="2:34" ht="21.95" customHeight="1" x14ac:dyDescent="0.4">
      <c r="B51" s="147"/>
      <c r="C51" s="252"/>
      <c r="D51" s="1325"/>
      <c r="E51" s="1326"/>
      <c r="F51" s="1326"/>
      <c r="G51" s="1326"/>
      <c r="H51" s="1326"/>
      <c r="I51" s="1326"/>
      <c r="J51" s="1327"/>
      <c r="K51" s="1328"/>
      <c r="L51" s="1328"/>
      <c r="M51" s="1328"/>
      <c r="N51" s="1317"/>
      <c r="O51" s="1317"/>
      <c r="P51" s="1317"/>
      <c r="Q51" s="1317"/>
      <c r="R51" s="1317"/>
      <c r="S51" s="1317"/>
      <c r="T51" s="1317"/>
      <c r="U51" s="1317"/>
      <c r="V51" s="1317"/>
      <c r="W51" s="1317"/>
      <c r="X51" s="1317"/>
      <c r="Y51" s="1317"/>
      <c r="Z51" s="1317"/>
      <c r="AA51" s="1317"/>
      <c r="AB51" s="1317"/>
      <c r="AC51" s="1317"/>
      <c r="AD51" s="1317"/>
      <c r="AE51" s="1317"/>
      <c r="AF51" s="1317"/>
      <c r="AG51" s="1317"/>
      <c r="AH51" s="1318"/>
    </row>
    <row r="52" spans="2:34" ht="21.95" customHeight="1" x14ac:dyDescent="0.4">
      <c r="B52" s="147"/>
      <c r="C52" s="252"/>
      <c r="D52" s="1325"/>
      <c r="E52" s="1326"/>
      <c r="F52" s="1326"/>
      <c r="G52" s="1326"/>
      <c r="H52" s="1326"/>
      <c r="I52" s="1326"/>
      <c r="J52" s="1327"/>
      <c r="K52" s="1328"/>
      <c r="L52" s="1328"/>
      <c r="M52" s="1328"/>
      <c r="N52" s="1317"/>
      <c r="O52" s="1317"/>
      <c r="P52" s="1317"/>
      <c r="Q52" s="1317"/>
      <c r="R52" s="1317"/>
      <c r="S52" s="1317"/>
      <c r="T52" s="1317"/>
      <c r="U52" s="1317"/>
      <c r="V52" s="1317"/>
      <c r="W52" s="1317"/>
      <c r="X52" s="1317"/>
      <c r="Y52" s="1317"/>
      <c r="Z52" s="1317"/>
      <c r="AA52" s="1317"/>
      <c r="AB52" s="1317"/>
      <c r="AC52" s="1317"/>
      <c r="AD52" s="1317"/>
      <c r="AE52" s="1317"/>
      <c r="AF52" s="1317"/>
      <c r="AG52" s="1317"/>
      <c r="AH52" s="1318"/>
    </row>
    <row r="53" spans="2:34" ht="21.95" customHeight="1" x14ac:dyDescent="0.4">
      <c r="B53" s="147"/>
      <c r="C53" s="252"/>
      <c r="D53" s="1325"/>
      <c r="E53" s="1326"/>
      <c r="F53" s="1326"/>
      <c r="G53" s="1326"/>
      <c r="H53" s="1326"/>
      <c r="I53" s="1326"/>
      <c r="J53" s="1327"/>
      <c r="K53" s="1328"/>
      <c r="L53" s="1328"/>
      <c r="M53" s="1328"/>
      <c r="N53" s="1317"/>
      <c r="O53" s="1317"/>
      <c r="P53" s="1317"/>
      <c r="Q53" s="1317"/>
      <c r="R53" s="1317"/>
      <c r="S53" s="1317"/>
      <c r="T53" s="1317"/>
      <c r="U53" s="1317"/>
      <c r="V53" s="1317"/>
      <c r="W53" s="1317"/>
      <c r="X53" s="1317"/>
      <c r="Y53" s="1317"/>
      <c r="Z53" s="1317"/>
      <c r="AA53" s="1317"/>
      <c r="AB53" s="1317"/>
      <c r="AC53" s="1317"/>
      <c r="AD53" s="1317"/>
      <c r="AE53" s="1317"/>
      <c r="AF53" s="1317"/>
      <c r="AG53" s="1317"/>
      <c r="AH53" s="1318"/>
    </row>
    <row r="54" spans="2:34" ht="21.95" customHeight="1" x14ac:dyDescent="0.4">
      <c r="B54" s="147"/>
      <c r="C54" s="252"/>
      <c r="D54" s="1325"/>
      <c r="E54" s="1326"/>
      <c r="F54" s="1326"/>
      <c r="G54" s="1326"/>
      <c r="H54" s="1326"/>
      <c r="I54" s="1326"/>
      <c r="J54" s="1327"/>
      <c r="K54" s="1328"/>
      <c r="L54" s="1328"/>
      <c r="M54" s="1328"/>
      <c r="N54" s="1317"/>
      <c r="O54" s="1317"/>
      <c r="P54" s="1317"/>
      <c r="Q54" s="1317"/>
      <c r="R54" s="1317"/>
      <c r="S54" s="1317"/>
      <c r="T54" s="1317"/>
      <c r="U54" s="1317"/>
      <c r="V54" s="1317"/>
      <c r="W54" s="1317"/>
      <c r="X54" s="1317"/>
      <c r="Y54" s="1317"/>
      <c r="Z54" s="1317"/>
      <c r="AA54" s="1317"/>
      <c r="AB54" s="1317"/>
      <c r="AC54" s="1317"/>
      <c r="AD54" s="1317"/>
      <c r="AE54" s="1317"/>
      <c r="AF54" s="1317"/>
      <c r="AG54" s="1317"/>
      <c r="AH54" s="1318"/>
    </row>
    <row r="55" spans="2:34" ht="21.95" customHeight="1" x14ac:dyDescent="0.4">
      <c r="B55" s="147"/>
      <c r="C55" s="252"/>
      <c r="D55" s="1325"/>
      <c r="E55" s="1326"/>
      <c r="F55" s="1326"/>
      <c r="G55" s="1326"/>
      <c r="H55" s="1326"/>
      <c r="I55" s="1326"/>
      <c r="J55" s="1327"/>
      <c r="K55" s="1328"/>
      <c r="L55" s="1328"/>
      <c r="M55" s="1328"/>
      <c r="N55" s="1317"/>
      <c r="O55" s="1317"/>
      <c r="P55" s="1317"/>
      <c r="Q55" s="1317"/>
      <c r="R55" s="1317"/>
      <c r="S55" s="1317"/>
      <c r="T55" s="1317"/>
      <c r="U55" s="1317"/>
      <c r="V55" s="1317"/>
      <c r="W55" s="1317"/>
      <c r="X55" s="1317"/>
      <c r="Y55" s="1317"/>
      <c r="Z55" s="1317"/>
      <c r="AA55" s="1317"/>
      <c r="AB55" s="1317"/>
      <c r="AC55" s="1317"/>
      <c r="AD55" s="1317"/>
      <c r="AE55" s="1317"/>
      <c r="AF55" s="1317"/>
      <c r="AG55" s="1317"/>
      <c r="AH55" s="1318"/>
    </row>
    <row r="56" spans="2:34" ht="21.95" customHeight="1" x14ac:dyDescent="0.4">
      <c r="B56" s="147"/>
      <c r="C56" s="252"/>
      <c r="D56" s="1325"/>
      <c r="E56" s="1326"/>
      <c r="F56" s="1326"/>
      <c r="G56" s="1326"/>
      <c r="H56" s="1326"/>
      <c r="I56" s="1326"/>
      <c r="J56" s="1327"/>
      <c r="K56" s="1328"/>
      <c r="L56" s="1328"/>
      <c r="M56" s="1328"/>
      <c r="N56" s="1317"/>
      <c r="O56" s="1317"/>
      <c r="P56" s="1317"/>
      <c r="Q56" s="1317"/>
      <c r="R56" s="1317"/>
      <c r="S56" s="1317"/>
      <c r="T56" s="1317"/>
      <c r="U56" s="1317"/>
      <c r="V56" s="1317"/>
      <c r="W56" s="1317"/>
      <c r="X56" s="1317"/>
      <c r="Y56" s="1317"/>
      <c r="Z56" s="1317"/>
      <c r="AA56" s="1317"/>
      <c r="AB56" s="1317"/>
      <c r="AC56" s="1317"/>
      <c r="AD56" s="1317"/>
      <c r="AE56" s="1317"/>
      <c r="AF56" s="1317"/>
      <c r="AG56" s="1317"/>
      <c r="AH56" s="1318"/>
    </row>
    <row r="57" spans="2:34" ht="21.95" customHeight="1" x14ac:dyDescent="0.4">
      <c r="B57" s="147"/>
      <c r="C57" s="252"/>
      <c r="D57" s="1325"/>
      <c r="E57" s="1326"/>
      <c r="F57" s="1326"/>
      <c r="G57" s="1326"/>
      <c r="H57" s="1326"/>
      <c r="I57" s="1326"/>
      <c r="J57" s="1327"/>
      <c r="K57" s="1328"/>
      <c r="L57" s="1328"/>
      <c r="M57" s="1328"/>
      <c r="N57" s="1317"/>
      <c r="O57" s="1317"/>
      <c r="P57" s="1317"/>
      <c r="Q57" s="1317"/>
      <c r="R57" s="1317"/>
      <c r="S57" s="1317"/>
      <c r="T57" s="1317"/>
      <c r="U57" s="1317"/>
      <c r="V57" s="1317"/>
      <c r="W57" s="1317"/>
      <c r="X57" s="1317"/>
      <c r="Y57" s="1317"/>
      <c r="Z57" s="1317"/>
      <c r="AA57" s="1317"/>
      <c r="AB57" s="1317"/>
      <c r="AC57" s="1317"/>
      <c r="AD57" s="1317"/>
      <c r="AE57" s="1317"/>
      <c r="AF57" s="1317"/>
      <c r="AG57" s="1317"/>
      <c r="AH57" s="1318"/>
    </row>
    <row r="58" spans="2:34" ht="21.95" customHeight="1" x14ac:dyDescent="0.4">
      <c r="B58" s="147"/>
      <c r="C58" s="252"/>
      <c r="D58" s="1325"/>
      <c r="E58" s="1326"/>
      <c r="F58" s="1326"/>
      <c r="G58" s="1326"/>
      <c r="H58" s="1326"/>
      <c r="I58" s="1326"/>
      <c r="J58" s="1327"/>
      <c r="K58" s="1328"/>
      <c r="L58" s="1328"/>
      <c r="M58" s="1328"/>
      <c r="N58" s="1317"/>
      <c r="O58" s="1317"/>
      <c r="P58" s="1317"/>
      <c r="Q58" s="1317"/>
      <c r="R58" s="1317"/>
      <c r="S58" s="1317"/>
      <c r="T58" s="1317"/>
      <c r="U58" s="1317"/>
      <c r="V58" s="1317"/>
      <c r="W58" s="1317"/>
      <c r="X58" s="1317"/>
      <c r="Y58" s="1317"/>
      <c r="Z58" s="1317"/>
      <c r="AA58" s="1317"/>
      <c r="AB58" s="1317"/>
      <c r="AC58" s="1317"/>
      <c r="AD58" s="1317"/>
      <c r="AE58" s="1317"/>
      <c r="AF58" s="1317"/>
      <c r="AG58" s="1317"/>
      <c r="AH58" s="1318"/>
    </row>
    <row r="59" spans="2:34" ht="21.95" customHeight="1" x14ac:dyDescent="0.4">
      <c r="B59" s="147"/>
      <c r="C59" s="252"/>
      <c r="D59" s="1325"/>
      <c r="E59" s="1326"/>
      <c r="F59" s="1326"/>
      <c r="G59" s="1326"/>
      <c r="H59" s="1326"/>
      <c r="I59" s="1326"/>
      <c r="J59" s="1327"/>
      <c r="K59" s="1328"/>
      <c r="L59" s="1328"/>
      <c r="M59" s="1328"/>
      <c r="N59" s="1317"/>
      <c r="O59" s="1317"/>
      <c r="P59" s="1317"/>
      <c r="Q59" s="1317"/>
      <c r="R59" s="1317"/>
      <c r="S59" s="1317"/>
      <c r="T59" s="1317"/>
      <c r="U59" s="1317"/>
      <c r="V59" s="1317"/>
      <c r="W59" s="1317"/>
      <c r="X59" s="1317"/>
      <c r="Y59" s="1317"/>
      <c r="Z59" s="1317"/>
      <c r="AA59" s="1317"/>
      <c r="AB59" s="1317"/>
      <c r="AC59" s="1317"/>
      <c r="AD59" s="1317"/>
      <c r="AE59" s="1317"/>
      <c r="AF59" s="1317"/>
      <c r="AG59" s="1317"/>
      <c r="AH59" s="1318"/>
    </row>
    <row r="60" spans="2:34" ht="21.95" customHeight="1" x14ac:dyDescent="0.4">
      <c r="B60" s="147"/>
      <c r="C60" s="252"/>
      <c r="D60" s="1325"/>
      <c r="E60" s="1326"/>
      <c r="F60" s="1326"/>
      <c r="G60" s="1326"/>
      <c r="H60" s="1326"/>
      <c r="I60" s="1326"/>
      <c r="J60" s="1327"/>
      <c r="K60" s="1328"/>
      <c r="L60" s="1328"/>
      <c r="M60" s="1328"/>
      <c r="N60" s="1317"/>
      <c r="O60" s="1317"/>
      <c r="P60" s="1317"/>
      <c r="Q60" s="1317"/>
      <c r="R60" s="1317"/>
      <c r="S60" s="1317"/>
      <c r="T60" s="1317"/>
      <c r="U60" s="1317"/>
      <c r="V60" s="1317"/>
      <c r="W60" s="1317"/>
      <c r="X60" s="1317"/>
      <c r="Y60" s="1317"/>
      <c r="Z60" s="1317"/>
      <c r="AA60" s="1317"/>
      <c r="AB60" s="1317"/>
      <c r="AC60" s="1317"/>
      <c r="AD60" s="1317"/>
      <c r="AE60" s="1317"/>
      <c r="AF60" s="1317"/>
      <c r="AG60" s="1317"/>
      <c r="AH60" s="1318"/>
    </row>
    <row r="61" spans="2:34" ht="21.95" customHeight="1" x14ac:dyDescent="0.4">
      <c r="B61" s="147"/>
      <c r="C61" s="252"/>
      <c r="D61" s="1325"/>
      <c r="E61" s="1326"/>
      <c r="F61" s="1326"/>
      <c r="G61" s="1326"/>
      <c r="H61" s="1326"/>
      <c r="I61" s="1326"/>
      <c r="J61" s="1327"/>
      <c r="K61" s="1328"/>
      <c r="L61" s="1328"/>
      <c r="M61" s="1328"/>
      <c r="N61" s="1317"/>
      <c r="O61" s="1317"/>
      <c r="P61" s="1317"/>
      <c r="Q61" s="1317"/>
      <c r="R61" s="1317"/>
      <c r="S61" s="1317"/>
      <c r="T61" s="1317"/>
      <c r="U61" s="1317"/>
      <c r="V61" s="1317"/>
      <c r="W61" s="1317"/>
      <c r="X61" s="1317"/>
      <c r="Y61" s="1317"/>
      <c r="Z61" s="1317"/>
      <c r="AA61" s="1317"/>
      <c r="AB61" s="1317"/>
      <c r="AC61" s="1317"/>
      <c r="AD61" s="1317"/>
      <c r="AE61" s="1317"/>
      <c r="AF61" s="1317"/>
      <c r="AG61" s="1317"/>
      <c r="AH61" s="1318"/>
    </row>
    <row r="62" spans="2:34" ht="21.95" customHeight="1" x14ac:dyDescent="0.4">
      <c r="B62" s="147"/>
      <c r="C62" s="252"/>
      <c r="D62" s="1325"/>
      <c r="E62" s="1326"/>
      <c r="F62" s="1326"/>
      <c r="G62" s="1326"/>
      <c r="H62" s="1326"/>
      <c r="I62" s="1326"/>
      <c r="J62" s="1327"/>
      <c r="K62" s="1328"/>
      <c r="L62" s="1328"/>
      <c r="M62" s="1328"/>
      <c r="N62" s="1317"/>
      <c r="O62" s="1317"/>
      <c r="P62" s="1317"/>
      <c r="Q62" s="1317"/>
      <c r="R62" s="1317"/>
      <c r="S62" s="1317"/>
      <c r="T62" s="1317"/>
      <c r="U62" s="1317"/>
      <c r="V62" s="1317"/>
      <c r="W62" s="1317"/>
      <c r="X62" s="1317"/>
      <c r="Y62" s="1317"/>
      <c r="Z62" s="1317"/>
      <c r="AA62" s="1317"/>
      <c r="AB62" s="1317"/>
      <c r="AC62" s="1317"/>
      <c r="AD62" s="1317"/>
      <c r="AE62" s="1317"/>
      <c r="AF62" s="1317"/>
      <c r="AG62" s="1317"/>
      <c r="AH62" s="1318"/>
    </row>
    <row r="63" spans="2:34" ht="21.95" customHeight="1" x14ac:dyDescent="0.4">
      <c r="B63" s="147"/>
      <c r="C63" s="252"/>
      <c r="D63" s="1325"/>
      <c r="E63" s="1326"/>
      <c r="F63" s="1326"/>
      <c r="G63" s="1326"/>
      <c r="H63" s="1326"/>
      <c r="I63" s="1326"/>
      <c r="J63" s="1327"/>
      <c r="K63" s="1328"/>
      <c r="L63" s="1328"/>
      <c r="M63" s="1328"/>
      <c r="N63" s="1317"/>
      <c r="O63" s="1317"/>
      <c r="P63" s="1317"/>
      <c r="Q63" s="1317"/>
      <c r="R63" s="1317"/>
      <c r="S63" s="1317"/>
      <c r="T63" s="1317"/>
      <c r="U63" s="1317"/>
      <c r="V63" s="1317"/>
      <c r="W63" s="1317"/>
      <c r="X63" s="1317"/>
      <c r="Y63" s="1317"/>
      <c r="Z63" s="1317"/>
      <c r="AA63" s="1317"/>
      <c r="AB63" s="1317"/>
      <c r="AC63" s="1317"/>
      <c r="AD63" s="1317"/>
      <c r="AE63" s="1317"/>
      <c r="AF63" s="1317"/>
      <c r="AG63" s="1317"/>
      <c r="AH63" s="1318"/>
    </row>
    <row r="64" spans="2:34" ht="21.95" customHeight="1" x14ac:dyDescent="0.4">
      <c r="B64" s="147"/>
      <c r="C64" s="252"/>
      <c r="D64" s="1325"/>
      <c r="E64" s="1326"/>
      <c r="F64" s="1326"/>
      <c r="G64" s="1326"/>
      <c r="H64" s="1326"/>
      <c r="I64" s="1326"/>
      <c r="J64" s="1327"/>
      <c r="K64" s="1328"/>
      <c r="L64" s="1328"/>
      <c r="M64" s="1328"/>
      <c r="N64" s="1317"/>
      <c r="O64" s="1317"/>
      <c r="P64" s="1317"/>
      <c r="Q64" s="1317"/>
      <c r="R64" s="1317"/>
      <c r="S64" s="1317"/>
      <c r="T64" s="1317"/>
      <c r="U64" s="1317"/>
      <c r="V64" s="1317"/>
      <c r="W64" s="1317"/>
      <c r="X64" s="1317"/>
      <c r="Y64" s="1317"/>
      <c r="Z64" s="1317"/>
      <c r="AA64" s="1317"/>
      <c r="AB64" s="1317"/>
      <c r="AC64" s="1317"/>
      <c r="AD64" s="1317"/>
      <c r="AE64" s="1317"/>
      <c r="AF64" s="1317"/>
      <c r="AG64" s="1317"/>
      <c r="AH64" s="1318"/>
    </row>
    <row r="65" spans="2:35" ht="21.95" customHeight="1" x14ac:dyDescent="0.4">
      <c r="B65" s="147"/>
      <c r="C65" s="252"/>
      <c r="D65" s="1325"/>
      <c r="E65" s="1326"/>
      <c r="F65" s="1326"/>
      <c r="G65" s="1326"/>
      <c r="H65" s="1326"/>
      <c r="I65" s="1326"/>
      <c r="J65" s="1327"/>
      <c r="K65" s="1328"/>
      <c r="L65" s="1328"/>
      <c r="M65" s="1328"/>
      <c r="N65" s="1317"/>
      <c r="O65" s="1317"/>
      <c r="P65" s="1317"/>
      <c r="Q65" s="1317"/>
      <c r="R65" s="1317"/>
      <c r="S65" s="1317"/>
      <c r="T65" s="1317"/>
      <c r="U65" s="1317"/>
      <c r="V65" s="1317"/>
      <c r="W65" s="1317"/>
      <c r="X65" s="1317"/>
      <c r="Y65" s="1317"/>
      <c r="Z65" s="1317"/>
      <c r="AA65" s="1317"/>
      <c r="AB65" s="1317"/>
      <c r="AC65" s="1317"/>
      <c r="AD65" s="1317"/>
      <c r="AE65" s="1317"/>
      <c r="AF65" s="1317"/>
      <c r="AG65" s="1317"/>
      <c r="AH65" s="1318"/>
    </row>
    <row r="66" spans="2:35" ht="21.95" customHeight="1" thickBot="1" x14ac:dyDescent="0.45">
      <c r="B66" s="152"/>
      <c r="C66" s="251"/>
      <c r="D66" s="1319"/>
      <c r="E66" s="1320"/>
      <c r="F66" s="1320"/>
      <c r="G66" s="1320"/>
      <c r="H66" s="1320"/>
      <c r="I66" s="1320"/>
      <c r="J66" s="1321"/>
      <c r="K66" s="1322"/>
      <c r="L66" s="1322"/>
      <c r="M66" s="1322"/>
      <c r="N66" s="1323"/>
      <c r="O66" s="1323"/>
      <c r="P66" s="1323"/>
      <c r="Q66" s="1323"/>
      <c r="R66" s="1323"/>
      <c r="S66" s="1323"/>
      <c r="T66" s="1323"/>
      <c r="U66" s="1323"/>
      <c r="V66" s="1323"/>
      <c r="W66" s="1323"/>
      <c r="X66" s="1323"/>
      <c r="Y66" s="1323"/>
      <c r="Z66" s="1323"/>
      <c r="AA66" s="1323"/>
      <c r="AB66" s="1323"/>
      <c r="AC66" s="1323"/>
      <c r="AD66" s="1323"/>
      <c r="AE66" s="1323"/>
      <c r="AF66" s="1323"/>
      <c r="AG66" s="1323"/>
      <c r="AH66" s="1324"/>
      <c r="AI66" s="108"/>
    </row>
    <row r="67" spans="2:35" ht="17.100000000000001" customHeight="1" x14ac:dyDescent="0.4">
      <c r="B67" s="153"/>
      <c r="C67" s="154"/>
      <c r="D67" s="155"/>
      <c r="E67" s="155"/>
      <c r="F67" s="155"/>
      <c r="G67" s="156"/>
      <c r="H67" s="157"/>
      <c r="I67" s="157"/>
      <c r="J67" s="157"/>
      <c r="K67" s="157"/>
      <c r="L67" s="157"/>
      <c r="M67" s="157"/>
      <c r="N67" s="157"/>
      <c r="O67" s="157"/>
      <c r="P67" s="157"/>
      <c r="Q67" s="157"/>
      <c r="R67" s="157"/>
      <c r="S67" s="157"/>
      <c r="T67" s="157"/>
      <c r="U67" s="157"/>
      <c r="V67" s="157"/>
      <c r="W67" s="157"/>
      <c r="X67" s="157"/>
      <c r="Y67" s="158"/>
      <c r="Z67" s="159"/>
      <c r="AA67" s="159"/>
      <c r="AB67" s="159"/>
      <c r="AC67" s="35"/>
      <c r="AD67" s="159"/>
      <c r="AE67" s="159"/>
      <c r="AF67" s="159"/>
      <c r="AG67" s="159"/>
      <c r="AH67" s="159"/>
      <c r="AI67" s="108"/>
    </row>
    <row r="68" spans="2:35" s="66" customFormat="1" ht="12" customHeight="1" x14ac:dyDescent="0.4">
      <c r="B68" s="135" t="s">
        <v>155</v>
      </c>
      <c r="C68" s="136"/>
      <c r="D68" s="136"/>
      <c r="E68" s="857" t="s">
        <v>391</v>
      </c>
      <c r="F68" s="857"/>
      <c r="G68" s="857"/>
      <c r="H68" s="857"/>
      <c r="I68" s="857"/>
      <c r="J68" s="857"/>
      <c r="K68" s="857"/>
      <c r="L68" s="857"/>
      <c r="M68" s="857"/>
      <c r="N68" s="857"/>
      <c r="O68" s="857"/>
      <c r="P68" s="857"/>
      <c r="Q68" s="857"/>
      <c r="R68" s="857"/>
      <c r="S68" s="857"/>
      <c r="T68" s="857"/>
      <c r="U68" s="857"/>
      <c r="V68" s="857"/>
      <c r="W68" s="857"/>
      <c r="X68" s="857"/>
      <c r="Y68" s="857"/>
      <c r="Z68" s="857"/>
      <c r="AA68" s="857"/>
      <c r="AB68" s="857"/>
      <c r="AC68" s="857"/>
      <c r="AD68" s="857"/>
      <c r="AE68" s="857"/>
      <c r="AF68" s="857"/>
      <c r="AG68" s="857"/>
      <c r="AH68" s="857"/>
    </row>
    <row r="69" spans="2:35" ht="12" customHeight="1" x14ac:dyDescent="0.4">
      <c r="E69" s="857" t="s">
        <v>392</v>
      </c>
      <c r="F69" s="857"/>
      <c r="G69" s="857"/>
      <c r="H69" s="857"/>
      <c r="I69" s="857"/>
      <c r="J69" s="857"/>
      <c r="K69" s="857"/>
      <c r="L69" s="857"/>
      <c r="M69" s="857"/>
      <c r="N69" s="857"/>
      <c r="O69" s="857"/>
      <c r="P69" s="857"/>
      <c r="Q69" s="857"/>
      <c r="R69" s="857"/>
      <c r="S69" s="857"/>
      <c r="T69" s="857"/>
      <c r="U69" s="857"/>
      <c r="V69" s="857"/>
      <c r="W69" s="857"/>
      <c r="X69" s="857"/>
      <c r="Y69" s="857"/>
      <c r="Z69" s="857"/>
      <c r="AA69" s="857"/>
      <c r="AB69" s="857"/>
      <c r="AC69" s="857"/>
      <c r="AD69" s="857"/>
      <c r="AE69" s="857"/>
      <c r="AF69" s="857"/>
      <c r="AG69" s="857"/>
      <c r="AH69" s="857"/>
    </row>
  </sheetData>
  <mergeCells count="320">
    <mergeCell ref="B4:J4"/>
    <mergeCell ref="Q4:AE4"/>
    <mergeCell ref="AP5:AR7"/>
    <mergeCell ref="C9:F9"/>
    <mergeCell ref="D10:J10"/>
    <mergeCell ref="K10:M10"/>
    <mergeCell ref="N10:U10"/>
    <mergeCell ref="V10:X10"/>
    <mergeCell ref="Y10:AA10"/>
    <mergeCell ref="AB10:AH10"/>
    <mergeCell ref="L4:P4"/>
    <mergeCell ref="D11:J11"/>
    <mergeCell ref="K11:M11"/>
    <mergeCell ref="N11:U11"/>
    <mergeCell ref="V11:X11"/>
    <mergeCell ref="Y11:AA11"/>
    <mergeCell ref="AB11:AH11"/>
    <mergeCell ref="AB12:AH12"/>
    <mergeCell ref="D13:J13"/>
    <mergeCell ref="K13:M13"/>
    <mergeCell ref="N13:U13"/>
    <mergeCell ref="V13:X13"/>
    <mergeCell ref="Y13:AA13"/>
    <mergeCell ref="AB13:AH13"/>
    <mergeCell ref="D12:J12"/>
    <mergeCell ref="K12:M12"/>
    <mergeCell ref="N12:U12"/>
    <mergeCell ref="V12:X12"/>
    <mergeCell ref="Y12:AA12"/>
    <mergeCell ref="AB14:AH14"/>
    <mergeCell ref="D15:J15"/>
    <mergeCell ref="K15:M15"/>
    <mergeCell ref="N15:U15"/>
    <mergeCell ref="V15:X15"/>
    <mergeCell ref="Y15:AA15"/>
    <mergeCell ref="AB15:AH15"/>
    <mergeCell ref="D14:J14"/>
    <mergeCell ref="K14:M14"/>
    <mergeCell ref="N14:U14"/>
    <mergeCell ref="V14:X14"/>
    <mergeCell ref="Y14:AA14"/>
    <mergeCell ref="AB16:AH16"/>
    <mergeCell ref="D17:J17"/>
    <mergeCell ref="K17:M17"/>
    <mergeCell ref="N17:U17"/>
    <mergeCell ref="V17:X17"/>
    <mergeCell ref="Y17:AA17"/>
    <mergeCell ref="AB17:AH17"/>
    <mergeCell ref="D16:J16"/>
    <mergeCell ref="K16:M16"/>
    <mergeCell ref="N16:U16"/>
    <mergeCell ref="V16:X16"/>
    <mergeCell ref="Y16:AA16"/>
    <mergeCell ref="AB18:AH18"/>
    <mergeCell ref="D19:J19"/>
    <mergeCell ref="K19:M19"/>
    <mergeCell ref="N19:U19"/>
    <mergeCell ref="V19:X19"/>
    <mergeCell ref="Y19:AA19"/>
    <mergeCell ref="AB19:AH19"/>
    <mergeCell ref="D18:J18"/>
    <mergeCell ref="K18:M18"/>
    <mergeCell ref="N18:U18"/>
    <mergeCell ref="V18:X18"/>
    <mergeCell ref="Y18:AA18"/>
    <mergeCell ref="AB20:AH20"/>
    <mergeCell ref="D21:J21"/>
    <mergeCell ref="K21:M21"/>
    <mergeCell ref="N21:U21"/>
    <mergeCell ref="V21:X21"/>
    <mergeCell ref="Y21:AA21"/>
    <mergeCell ref="AB21:AH21"/>
    <mergeCell ref="D20:J20"/>
    <mergeCell ref="K20:M20"/>
    <mergeCell ref="N20:U20"/>
    <mergeCell ref="V20:X20"/>
    <mergeCell ref="Y20:AA20"/>
    <mergeCell ref="AB22:AH22"/>
    <mergeCell ref="D23:J23"/>
    <mergeCell ref="K23:M23"/>
    <mergeCell ref="N23:U23"/>
    <mergeCell ref="V23:X23"/>
    <mergeCell ref="Y23:AA23"/>
    <mergeCell ref="AB23:AH23"/>
    <mergeCell ref="D22:J22"/>
    <mergeCell ref="K22:M22"/>
    <mergeCell ref="N22:U22"/>
    <mergeCell ref="V22:X22"/>
    <mergeCell ref="Y22:AA22"/>
    <mergeCell ref="AB24:AH24"/>
    <mergeCell ref="D25:J25"/>
    <mergeCell ref="K25:M25"/>
    <mergeCell ref="N25:U25"/>
    <mergeCell ref="V25:X25"/>
    <mergeCell ref="Y25:AA25"/>
    <mergeCell ref="AB25:AH25"/>
    <mergeCell ref="D24:J24"/>
    <mergeCell ref="K24:M24"/>
    <mergeCell ref="N24:U24"/>
    <mergeCell ref="V24:X24"/>
    <mergeCell ref="Y24:AA24"/>
    <mergeCell ref="AB26:AH26"/>
    <mergeCell ref="D27:J27"/>
    <mergeCell ref="K27:M27"/>
    <mergeCell ref="N27:U27"/>
    <mergeCell ref="V27:X27"/>
    <mergeCell ref="Y27:AA27"/>
    <mergeCell ref="AB27:AH27"/>
    <mergeCell ref="D26:J26"/>
    <mergeCell ref="K26:M26"/>
    <mergeCell ref="N26:U26"/>
    <mergeCell ref="V26:X26"/>
    <mergeCell ref="Y26:AA26"/>
    <mergeCell ref="AB28:AH28"/>
    <mergeCell ref="D29:J29"/>
    <mergeCell ref="K29:M29"/>
    <mergeCell ref="N29:U29"/>
    <mergeCell ref="V29:X29"/>
    <mergeCell ref="Y29:AA29"/>
    <mergeCell ref="AB29:AH29"/>
    <mergeCell ref="D28:J28"/>
    <mergeCell ref="K28:M28"/>
    <mergeCell ref="N28:U28"/>
    <mergeCell ref="V28:X28"/>
    <mergeCell ref="Y28:AA28"/>
    <mergeCell ref="AB30:AH30"/>
    <mergeCell ref="D31:J31"/>
    <mergeCell ref="K31:M31"/>
    <mergeCell ref="N31:U31"/>
    <mergeCell ref="V31:X31"/>
    <mergeCell ref="Y31:AA31"/>
    <mergeCell ref="AB31:AH31"/>
    <mergeCell ref="D30:J30"/>
    <mergeCell ref="K30:M30"/>
    <mergeCell ref="N30:U30"/>
    <mergeCell ref="V30:X30"/>
    <mergeCell ref="Y30:AA30"/>
    <mergeCell ref="AB32:AH32"/>
    <mergeCell ref="D33:J33"/>
    <mergeCell ref="K33:M33"/>
    <mergeCell ref="N33:U33"/>
    <mergeCell ref="V33:X33"/>
    <mergeCell ref="Y33:AA33"/>
    <mergeCell ref="AB33:AH33"/>
    <mergeCell ref="D32:J32"/>
    <mergeCell ref="K32:M32"/>
    <mergeCell ref="N32:U32"/>
    <mergeCell ref="V32:X32"/>
    <mergeCell ref="Y32:AA32"/>
    <mergeCell ref="C40:F40"/>
    <mergeCell ref="D41:J41"/>
    <mergeCell ref="K41:M41"/>
    <mergeCell ref="N41:U41"/>
    <mergeCell ref="V41:X41"/>
    <mergeCell ref="AB34:AH34"/>
    <mergeCell ref="D35:J35"/>
    <mergeCell ref="K35:M35"/>
    <mergeCell ref="N35:U35"/>
    <mergeCell ref="V35:X35"/>
    <mergeCell ref="Y35:AA35"/>
    <mergeCell ref="AB35:AH35"/>
    <mergeCell ref="D34:J34"/>
    <mergeCell ref="K34:M34"/>
    <mergeCell ref="N34:U34"/>
    <mergeCell ref="V34:X34"/>
    <mergeCell ref="Y34:AA34"/>
    <mergeCell ref="Y41:AA41"/>
    <mergeCell ref="AB41:AH41"/>
    <mergeCell ref="D42:J42"/>
    <mergeCell ref="K42:M42"/>
    <mergeCell ref="N42:U42"/>
    <mergeCell ref="V42:X42"/>
    <mergeCell ref="Y42:AA42"/>
    <mergeCell ref="AB42:AH42"/>
    <mergeCell ref="AB43:AH43"/>
    <mergeCell ref="D44:J44"/>
    <mergeCell ref="K44:M44"/>
    <mergeCell ref="N44:U44"/>
    <mergeCell ref="V44:X44"/>
    <mergeCell ref="Y44:AA44"/>
    <mergeCell ref="AB44:AH44"/>
    <mergeCell ref="D43:J43"/>
    <mergeCell ref="K43:M43"/>
    <mergeCell ref="N43:U43"/>
    <mergeCell ref="V43:X43"/>
    <mergeCell ref="Y43:AA43"/>
    <mergeCell ref="AB45:AH45"/>
    <mergeCell ref="D46:J46"/>
    <mergeCell ref="K46:M46"/>
    <mergeCell ref="N46:U46"/>
    <mergeCell ref="V46:X46"/>
    <mergeCell ref="Y46:AA46"/>
    <mergeCell ref="AB46:AH46"/>
    <mergeCell ref="D45:J45"/>
    <mergeCell ref="K45:M45"/>
    <mergeCell ref="N45:U45"/>
    <mergeCell ref="V45:X45"/>
    <mergeCell ref="Y45:AA45"/>
    <mergeCell ref="AB47:AH47"/>
    <mergeCell ref="D48:J48"/>
    <mergeCell ref="K48:M48"/>
    <mergeCell ref="N48:U48"/>
    <mergeCell ref="V48:X48"/>
    <mergeCell ref="Y48:AA48"/>
    <mergeCell ref="AB48:AH48"/>
    <mergeCell ref="D47:J47"/>
    <mergeCell ref="K47:M47"/>
    <mergeCell ref="N47:U47"/>
    <mergeCell ref="V47:X47"/>
    <mergeCell ref="Y47:AA47"/>
    <mergeCell ref="AB49:AH49"/>
    <mergeCell ref="D50:J50"/>
    <mergeCell ref="K50:M50"/>
    <mergeCell ref="N50:U50"/>
    <mergeCell ref="V50:X50"/>
    <mergeCell ref="Y50:AA50"/>
    <mergeCell ref="AB50:AH50"/>
    <mergeCell ref="D49:J49"/>
    <mergeCell ref="K49:M49"/>
    <mergeCell ref="N49:U49"/>
    <mergeCell ref="V49:X49"/>
    <mergeCell ref="Y49:AA49"/>
    <mergeCell ref="AB51:AH51"/>
    <mergeCell ref="D52:J52"/>
    <mergeCell ref="K52:M52"/>
    <mergeCell ref="N52:U52"/>
    <mergeCell ref="V52:X52"/>
    <mergeCell ref="Y52:AA52"/>
    <mergeCell ref="AB52:AH52"/>
    <mergeCell ref="D51:J51"/>
    <mergeCell ref="K51:M51"/>
    <mergeCell ref="N51:U51"/>
    <mergeCell ref="V51:X51"/>
    <mergeCell ref="Y51:AA51"/>
    <mergeCell ref="AB53:AH53"/>
    <mergeCell ref="D54:J54"/>
    <mergeCell ref="K54:M54"/>
    <mergeCell ref="N54:U54"/>
    <mergeCell ref="V54:X54"/>
    <mergeCell ref="Y54:AA54"/>
    <mergeCell ref="AB54:AH54"/>
    <mergeCell ref="D53:J53"/>
    <mergeCell ref="K53:M53"/>
    <mergeCell ref="N53:U53"/>
    <mergeCell ref="V53:X53"/>
    <mergeCell ref="Y53:AA53"/>
    <mergeCell ref="AB55:AH55"/>
    <mergeCell ref="D56:J56"/>
    <mergeCell ref="K56:M56"/>
    <mergeCell ref="N56:U56"/>
    <mergeCell ref="V56:X56"/>
    <mergeCell ref="Y56:AA56"/>
    <mergeCell ref="AB56:AH56"/>
    <mergeCell ref="D55:J55"/>
    <mergeCell ref="K55:M55"/>
    <mergeCell ref="N55:U55"/>
    <mergeCell ref="V55:X55"/>
    <mergeCell ref="Y55:AA55"/>
    <mergeCell ref="AB57:AH57"/>
    <mergeCell ref="D58:J58"/>
    <mergeCell ref="K58:M58"/>
    <mergeCell ref="N58:U58"/>
    <mergeCell ref="V58:X58"/>
    <mergeCell ref="Y58:AA58"/>
    <mergeCell ref="AB58:AH58"/>
    <mergeCell ref="D57:J57"/>
    <mergeCell ref="K57:M57"/>
    <mergeCell ref="N57:U57"/>
    <mergeCell ref="V57:X57"/>
    <mergeCell ref="Y57:AA57"/>
    <mergeCell ref="AB59:AH59"/>
    <mergeCell ref="D60:J60"/>
    <mergeCell ref="K60:M60"/>
    <mergeCell ref="N60:U60"/>
    <mergeCell ref="V60:X60"/>
    <mergeCell ref="Y60:AA60"/>
    <mergeCell ref="AB60:AH60"/>
    <mergeCell ref="D59:J59"/>
    <mergeCell ref="K59:M59"/>
    <mergeCell ref="N59:U59"/>
    <mergeCell ref="V59:X59"/>
    <mergeCell ref="Y59:AA59"/>
    <mergeCell ref="AB61:AH61"/>
    <mergeCell ref="D62:J62"/>
    <mergeCell ref="K62:M62"/>
    <mergeCell ref="N62:U62"/>
    <mergeCell ref="V62:X62"/>
    <mergeCell ref="Y62:AA62"/>
    <mergeCell ref="AB62:AH62"/>
    <mergeCell ref="D61:J61"/>
    <mergeCell ref="K61:M61"/>
    <mergeCell ref="N61:U61"/>
    <mergeCell ref="V61:X61"/>
    <mergeCell ref="Y61:AA61"/>
    <mergeCell ref="AB63:AH63"/>
    <mergeCell ref="D64:J64"/>
    <mergeCell ref="K64:M64"/>
    <mergeCell ref="N64:U64"/>
    <mergeCell ref="V64:X64"/>
    <mergeCell ref="Y64:AA64"/>
    <mergeCell ref="AB64:AH64"/>
    <mergeCell ref="D63:J63"/>
    <mergeCell ref="K63:M63"/>
    <mergeCell ref="N63:U63"/>
    <mergeCell ref="V63:X63"/>
    <mergeCell ref="Y63:AA63"/>
    <mergeCell ref="E68:AH68"/>
    <mergeCell ref="E69:AH69"/>
    <mergeCell ref="AB65:AH65"/>
    <mergeCell ref="D66:J66"/>
    <mergeCell ref="K66:M66"/>
    <mergeCell ref="N66:U66"/>
    <mergeCell ref="V66:X66"/>
    <mergeCell ref="Y66:AA66"/>
    <mergeCell ref="AB66:AH66"/>
    <mergeCell ref="D65:J65"/>
    <mergeCell ref="K65:M65"/>
    <mergeCell ref="N65:U65"/>
    <mergeCell ref="V65:X65"/>
    <mergeCell ref="Y65:AA65"/>
  </mergeCells>
  <phoneticPr fontId="4"/>
  <dataValidations count="5">
    <dataValidation type="list" allowBlank="1" showInputMessage="1" showErrorMessage="1" sqref="M9" xr:uid="{00000000-0002-0000-0E00-000000000000}">
      <formula1>$AM$9:$AM$10</formula1>
    </dataValidation>
    <dataValidation type="list" allowBlank="1" showInputMessage="1" showErrorMessage="1" sqref="J9" xr:uid="{00000000-0002-0000-0E00-000001000000}">
      <formula1>$AL$9:$AL$10</formula1>
    </dataValidation>
    <dataValidation type="list" allowBlank="1" showInputMessage="1" showErrorMessage="1" sqref="G9" xr:uid="{00000000-0002-0000-0E00-000002000000}">
      <formula1>$AK$9:$AK$10</formula1>
    </dataValidation>
    <dataValidation type="list" allowBlank="1" showInputMessage="1" showErrorMessage="1" sqref="G40" xr:uid="{00000000-0002-0000-0E00-000004000000}">
      <formula1>$AK$10:$AL$10</formula1>
    </dataValidation>
    <dataValidation type="list" allowBlank="1" showInputMessage="1" showErrorMessage="1" sqref="J40 M40" xr:uid="{00000000-0002-0000-0E00-000005000000}">
      <formula1>$AM$10:$AN$10</formula1>
    </dataValidation>
  </dataValidations>
  <printOptions horizontalCentered="1"/>
  <pageMargins left="0" right="0" top="0" bottom="0" header="0.31496062992125984" footer="0.31496062992125984"/>
  <pageSetup paperSize="9" scale="72" fitToWidth="0" fitToHeight="0" orientation="portrait" r:id="rId1"/>
  <headerFooter>
    <oddFooter>&amp;C&amp;D_&amp;T　&amp;F　&amp;P/&amp;N</oddFooter>
  </headerFooter>
  <rowBreaks count="1" manualBreakCount="1">
    <brk id="37" max="37" man="1"/>
  </rowBreaks>
  <colBreaks count="1" manualBreakCount="1">
    <brk id="35" max="68" man="1"/>
  </col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FA872-EDA2-4BB5-BFAC-B3CC1299EA4F}">
  <sheetPr codeName="Sheet16">
    <tabColor theme="5" tint="0.39997558519241921"/>
    <pageSetUpPr fitToPage="1"/>
  </sheetPr>
  <dimension ref="B1:BY118"/>
  <sheetViews>
    <sheetView showGridLines="0" view="pageBreakPreview" zoomScale="85" zoomScaleNormal="100" zoomScaleSheetLayoutView="85" workbookViewId="0"/>
  </sheetViews>
  <sheetFormatPr defaultColWidth="3.75" defaultRowHeight="15.75" x14ac:dyDescent="0.4"/>
  <cols>
    <col min="1" max="39" width="3.75" style="10"/>
    <col min="40" max="47" width="3.75" style="10" customWidth="1"/>
    <col min="48" max="16384" width="3.75" style="10"/>
  </cols>
  <sheetData>
    <row r="1" spans="2:47" s="278" customFormat="1" ht="9.9499999999999993" customHeight="1" x14ac:dyDescent="0.4">
      <c r="B1" s="277"/>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row>
    <row r="2" spans="2:47" s="278" customFormat="1" ht="16.5" x14ac:dyDescent="0.4">
      <c r="B2" s="277" t="s">
        <v>88</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row>
    <row r="3" spans="2:47" s="278" customFormat="1" ht="9.9499999999999993" customHeight="1" x14ac:dyDescent="0.4">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row>
    <row r="4" spans="2:47" s="280" customFormat="1" ht="30.75" customHeight="1" x14ac:dyDescent="0.4">
      <c r="B4" s="752" t="s">
        <v>89</v>
      </c>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279"/>
      <c r="AM4" s="279"/>
      <c r="AN4" s="279"/>
      <c r="AO4" s="279"/>
      <c r="AP4" s="279"/>
      <c r="AQ4" s="279"/>
      <c r="AR4" s="279"/>
      <c r="AS4" s="279"/>
      <c r="AT4" s="279"/>
      <c r="AU4" s="279"/>
    </row>
    <row r="5" spans="2:47" s="280" customFormat="1" ht="9.9499999999999993" customHeight="1" x14ac:dyDescent="0.4">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79"/>
      <c r="AL5" s="279"/>
      <c r="AM5" s="279"/>
      <c r="AN5" s="279"/>
      <c r="AO5" s="279"/>
      <c r="AP5" s="279"/>
      <c r="AQ5" s="279"/>
      <c r="AR5" s="279"/>
      <c r="AS5" s="279"/>
      <c r="AT5" s="279"/>
      <c r="AU5" s="279"/>
    </row>
    <row r="6" spans="2:47" s="280" customFormat="1" ht="12" customHeight="1" x14ac:dyDescent="0.4">
      <c r="B6" s="277" t="s">
        <v>90</v>
      </c>
      <c r="C6" s="10"/>
      <c r="D6" s="10"/>
      <c r="E6" s="10"/>
      <c r="F6" s="10"/>
      <c r="G6" s="10"/>
      <c r="H6" s="10"/>
      <c r="I6" s="10"/>
      <c r="J6" s="10"/>
      <c r="K6" s="10"/>
      <c r="L6" s="10"/>
      <c r="M6" s="10"/>
      <c r="N6" s="282"/>
      <c r="O6" s="283"/>
      <c r="P6" s="283"/>
      <c r="Q6" s="284"/>
      <c r="R6" s="284"/>
      <c r="S6" s="284"/>
      <c r="T6" s="284"/>
      <c r="U6" s="284"/>
      <c r="V6" s="284"/>
      <c r="W6" s="284"/>
      <c r="X6" s="284"/>
      <c r="Y6" s="284"/>
      <c r="Z6" s="284"/>
      <c r="AA6" s="284"/>
      <c r="AB6" s="284"/>
      <c r="AC6" s="284"/>
      <c r="AD6" s="284"/>
      <c r="AE6" s="284"/>
      <c r="AF6" s="284"/>
      <c r="AG6" s="284"/>
      <c r="AH6" s="284"/>
      <c r="AI6" s="284"/>
      <c r="AJ6" s="284"/>
      <c r="AK6" s="29" t="s">
        <v>662</v>
      </c>
      <c r="AL6" s="279"/>
      <c r="AM6" s="279"/>
      <c r="AN6" s="279"/>
      <c r="AO6" s="279"/>
      <c r="AP6" s="279"/>
      <c r="AQ6" s="279"/>
      <c r="AR6" s="279"/>
      <c r="AS6" s="279"/>
      <c r="AT6" s="279"/>
      <c r="AU6" s="279"/>
    </row>
    <row r="7" spans="2:47" s="280" customFormat="1" ht="12" customHeight="1" x14ac:dyDescent="0.4">
      <c r="B7" s="277" t="s">
        <v>650</v>
      </c>
      <c r="C7" s="10"/>
      <c r="D7" s="10"/>
      <c r="E7" s="10"/>
      <c r="F7" s="10"/>
      <c r="G7" s="10"/>
      <c r="H7" s="10"/>
      <c r="I7" s="10"/>
      <c r="J7" s="10"/>
      <c r="K7" s="10"/>
      <c r="L7" s="10"/>
      <c r="M7" s="10"/>
      <c r="N7" s="10"/>
      <c r="O7" s="10"/>
      <c r="P7" s="10"/>
      <c r="Q7" s="284"/>
      <c r="R7" s="284"/>
      <c r="S7" s="284"/>
      <c r="T7" s="284"/>
      <c r="U7" s="284"/>
      <c r="V7" s="284"/>
      <c r="W7" s="284"/>
      <c r="X7" s="284"/>
      <c r="Y7" s="284"/>
      <c r="Z7" s="284"/>
      <c r="AA7" s="284"/>
      <c r="AB7" s="284"/>
      <c r="AC7" s="284"/>
      <c r="AD7" s="284"/>
      <c r="AE7" s="284"/>
      <c r="AF7" s="284"/>
      <c r="AG7" s="284"/>
      <c r="AH7" s="284"/>
      <c r="AI7" s="284"/>
      <c r="AJ7" s="284"/>
      <c r="AK7" s="284"/>
      <c r="AL7" s="279"/>
      <c r="AM7" s="279"/>
      <c r="AN7" s="279"/>
      <c r="AO7" s="279"/>
      <c r="AP7" s="279"/>
      <c r="AQ7" s="279"/>
      <c r="AR7" s="279"/>
      <c r="AS7" s="279"/>
      <c r="AT7" s="279"/>
      <c r="AU7" s="279"/>
    </row>
    <row r="8" spans="2:47" s="285" customFormat="1" ht="9.9499999999999993" customHeight="1" thickBot="1" x14ac:dyDescent="0.45">
      <c r="C8" s="286"/>
      <c r="D8" s="287"/>
      <c r="E8" s="287"/>
      <c r="F8" s="287"/>
      <c r="G8" s="287"/>
      <c r="H8" s="287"/>
      <c r="I8" s="287"/>
      <c r="J8" s="288"/>
      <c r="K8" s="286"/>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3"/>
      <c r="AM8" s="283"/>
      <c r="AN8" s="283"/>
      <c r="AO8" s="283"/>
      <c r="AP8" s="283"/>
      <c r="AQ8" s="283"/>
      <c r="AR8" s="283"/>
      <c r="AS8" s="283"/>
      <c r="AT8" s="283"/>
      <c r="AU8" s="283"/>
    </row>
    <row r="9" spans="2:47" s="280" customFormat="1" ht="24.95" customHeight="1" thickBot="1" x14ac:dyDescent="0.45">
      <c r="B9" s="8" t="s">
        <v>91</v>
      </c>
      <c r="C9" s="727" t="s">
        <v>92</v>
      </c>
      <c r="D9" s="727"/>
      <c r="E9" s="728"/>
      <c r="F9" s="1364">
        <v>43831</v>
      </c>
      <c r="G9" s="1365"/>
      <c r="H9" s="1365"/>
      <c r="I9" s="1365"/>
      <c r="J9" s="1365"/>
      <c r="K9" s="1365"/>
      <c r="L9" s="1365"/>
      <c r="M9" s="1365"/>
      <c r="N9" s="1365"/>
      <c r="O9" s="1365"/>
      <c r="P9" s="1365"/>
      <c r="Q9" s="1365"/>
      <c r="R9" s="1366"/>
      <c r="S9" s="277"/>
      <c r="T9" s="10"/>
      <c r="U9" s="281"/>
      <c r="V9" s="281"/>
      <c r="W9" s="281"/>
      <c r="X9" s="281"/>
      <c r="Y9" s="281"/>
      <c r="Z9" s="281"/>
      <c r="AA9" s="281"/>
      <c r="AB9" s="281"/>
      <c r="AC9" s="281"/>
      <c r="AD9" s="281"/>
      <c r="AE9" s="281"/>
      <c r="AF9" s="281"/>
      <c r="AG9" s="281"/>
      <c r="AH9" s="281"/>
      <c r="AI9" s="281"/>
      <c r="AJ9" s="281"/>
      <c r="AK9" s="281"/>
      <c r="AL9" s="279"/>
      <c r="AM9" s="279"/>
      <c r="AN9" s="279"/>
      <c r="AO9" s="279"/>
      <c r="AP9" s="279"/>
      <c r="AQ9" s="279"/>
      <c r="AR9" s="279"/>
      <c r="AS9" s="279"/>
      <c r="AT9" s="279"/>
      <c r="AU9" s="279"/>
    </row>
    <row r="10" spans="2:47" s="289" customFormat="1" ht="9.9499999999999993" customHeight="1" x14ac:dyDescent="0.4">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row>
    <row r="11" spans="2:47" s="280" customFormat="1" ht="24.95" customHeight="1" x14ac:dyDescent="0.4">
      <c r="B11" s="9" t="s">
        <v>93</v>
      </c>
      <c r="C11" s="756" t="s">
        <v>94</v>
      </c>
      <c r="D11" s="756"/>
      <c r="E11" s="757"/>
      <c r="F11" s="1367" t="s">
        <v>592</v>
      </c>
      <c r="G11" s="1368"/>
      <c r="H11" s="1368"/>
      <c r="I11" s="1368"/>
      <c r="J11" s="1368"/>
      <c r="K11" s="1368"/>
      <c r="L11" s="1368"/>
      <c r="M11" s="1368"/>
      <c r="N11" s="1368"/>
      <c r="O11" s="1368"/>
      <c r="P11" s="1368"/>
      <c r="Q11" s="1368"/>
      <c r="R11" s="1369"/>
      <c r="S11" s="281"/>
      <c r="T11" s="10"/>
      <c r="U11" s="281"/>
      <c r="V11" s="281"/>
      <c r="W11" s="281"/>
      <c r="X11" s="281"/>
      <c r="Y11" s="281"/>
      <c r="Z11" s="281"/>
      <c r="AA11" s="281"/>
      <c r="AB11" s="281"/>
      <c r="AC11" s="281"/>
      <c r="AD11" s="281"/>
      <c r="AE11" s="281"/>
      <c r="AF11" s="281"/>
      <c r="AG11" s="281"/>
      <c r="AH11" s="281"/>
      <c r="AI11" s="281"/>
      <c r="AJ11" s="281"/>
      <c r="AK11" s="281"/>
      <c r="AL11" s="279"/>
      <c r="AM11" s="279"/>
      <c r="AN11" s="279"/>
      <c r="AO11" s="279"/>
      <c r="AP11" s="279"/>
      <c r="AQ11" s="279"/>
      <c r="AR11" s="279"/>
      <c r="AS11" s="279"/>
      <c r="AT11" s="279"/>
      <c r="AU11" s="279"/>
    </row>
    <row r="12" spans="2:47" s="289" customFormat="1" ht="9.9499999999999993" customHeight="1" thickBot="1" x14ac:dyDescent="0.45">
      <c r="B12" s="10"/>
      <c r="C12" s="290"/>
      <c r="D12" s="290"/>
      <c r="E12" s="290"/>
      <c r="F12" s="290"/>
      <c r="G12" s="290"/>
      <c r="H12" s="290"/>
      <c r="I12" s="290"/>
      <c r="J12" s="291"/>
      <c r="K12" s="291"/>
      <c r="L12" s="291"/>
      <c r="M12" s="291"/>
      <c r="N12" s="291"/>
      <c r="O12" s="291"/>
      <c r="P12" s="291"/>
      <c r="Q12" s="291"/>
      <c r="R12" s="291"/>
      <c r="S12" s="291"/>
      <c r="T12" s="291"/>
      <c r="U12" s="291"/>
      <c r="V12" s="291"/>
      <c r="W12" s="291"/>
      <c r="X12" s="291"/>
      <c r="Y12" s="291"/>
      <c r="Z12" s="291"/>
      <c r="AB12" s="281"/>
      <c r="AC12" s="281"/>
      <c r="AD12" s="281"/>
      <c r="AE12" s="281"/>
      <c r="AF12" s="281"/>
      <c r="AG12" s="281"/>
      <c r="AH12" s="281"/>
      <c r="AI12" s="281"/>
      <c r="AJ12" s="281"/>
      <c r="AK12" s="281"/>
      <c r="AL12" s="281"/>
      <c r="AM12" s="10"/>
      <c r="AN12" s="10"/>
      <c r="AO12" s="10"/>
      <c r="AP12" s="10"/>
      <c r="AQ12" s="10"/>
      <c r="AR12" s="10"/>
      <c r="AS12" s="10"/>
      <c r="AT12" s="10"/>
      <c r="AU12" s="10"/>
    </row>
    <row r="13" spans="2:47" s="289" customFormat="1" ht="24.95" customHeight="1" thickBot="1" x14ac:dyDescent="0.45">
      <c r="B13" s="8" t="s">
        <v>96</v>
      </c>
      <c r="C13" s="727" t="s">
        <v>97</v>
      </c>
      <c r="D13" s="727"/>
      <c r="E13" s="728"/>
      <c r="F13" s="292"/>
      <c r="G13" s="406" t="s">
        <v>250</v>
      </c>
      <c r="H13" s="761" t="s">
        <v>99</v>
      </c>
      <c r="I13" s="761"/>
      <c r="J13" s="761"/>
      <c r="K13" s="293" t="s">
        <v>98</v>
      </c>
      <c r="L13" s="761" t="s">
        <v>100</v>
      </c>
      <c r="M13" s="761"/>
      <c r="N13" s="761"/>
      <c r="O13" s="293" t="s">
        <v>98</v>
      </c>
      <c r="P13" s="761" t="s">
        <v>101</v>
      </c>
      <c r="Q13" s="761"/>
      <c r="R13" s="762"/>
      <c r="S13" s="294"/>
      <c r="T13" s="277"/>
      <c r="U13" s="277"/>
      <c r="V13" s="277"/>
      <c r="W13" s="277"/>
      <c r="X13" s="277"/>
      <c r="Y13" s="277"/>
      <c r="Z13" s="277"/>
      <c r="AA13" s="295"/>
      <c r="AB13" s="281"/>
      <c r="AC13" s="281"/>
      <c r="AD13" s="281"/>
      <c r="AE13" s="281"/>
      <c r="AF13" s="281"/>
      <c r="AG13" s="281"/>
      <c r="AH13" s="281"/>
      <c r="AI13" s="281"/>
      <c r="AJ13" s="281"/>
      <c r="AK13" s="281"/>
      <c r="AL13" s="281"/>
      <c r="AM13" s="10"/>
      <c r="AN13" s="10" t="s">
        <v>102</v>
      </c>
      <c r="AO13" s="10" t="str">
        <f>IF(AND($K$13="□",$O$13="□"),"■","")</f>
        <v>■</v>
      </c>
      <c r="AP13" s="10"/>
      <c r="AQ13" s="10" t="s">
        <v>102</v>
      </c>
      <c r="AR13" s="10" t="str">
        <f>IF(AND($G$13&lt;&gt;"■",COUNTIF($O$13:$O$13,"■")=0),"■","")</f>
        <v/>
      </c>
      <c r="AT13" s="10" t="s">
        <v>102</v>
      </c>
      <c r="AU13" s="10" t="str">
        <f>IF(COUNTIF($G$13:$K$13,"■")=0,"■","")</f>
        <v/>
      </c>
    </row>
    <row r="14" spans="2:47" s="289" customFormat="1" ht="9.9499999999999993" customHeight="1" thickBot="1" x14ac:dyDescent="0.45">
      <c r="B14" s="10"/>
      <c r="C14" s="10"/>
      <c r="D14" s="10"/>
      <c r="E14" s="10"/>
      <c r="F14" s="10"/>
      <c r="G14" s="10"/>
      <c r="H14" s="10"/>
      <c r="I14" s="10"/>
      <c r="J14" s="10"/>
      <c r="K14" s="10"/>
      <c r="L14" s="10"/>
      <c r="M14" s="10"/>
      <c r="N14" s="10"/>
      <c r="O14" s="10"/>
      <c r="P14" s="10"/>
      <c r="Q14" s="10"/>
      <c r="R14" s="10"/>
      <c r="T14" s="10"/>
      <c r="U14" s="10"/>
      <c r="V14" s="10"/>
      <c r="W14" s="10"/>
      <c r="X14" s="10"/>
      <c r="Y14" s="10"/>
      <c r="Z14" s="10"/>
      <c r="AA14" s="295"/>
      <c r="AB14" s="281"/>
      <c r="AC14" s="281"/>
      <c r="AD14" s="281"/>
      <c r="AE14" s="281"/>
      <c r="AF14" s="281"/>
      <c r="AG14" s="281"/>
      <c r="AH14" s="281"/>
      <c r="AI14" s="281"/>
      <c r="AJ14" s="281"/>
      <c r="AK14" s="281"/>
      <c r="AL14" s="281"/>
      <c r="AM14" s="10"/>
      <c r="AN14" s="10"/>
      <c r="AO14" s="10"/>
      <c r="AP14" s="10"/>
      <c r="AQ14" s="10"/>
      <c r="AR14" s="10"/>
      <c r="AS14" s="10"/>
      <c r="AT14" s="10"/>
      <c r="AU14" s="10"/>
    </row>
    <row r="15" spans="2:47" s="280" customFormat="1" ht="24.95" customHeight="1" thickBot="1" x14ac:dyDescent="0.45">
      <c r="B15" s="8" t="s">
        <v>103</v>
      </c>
      <c r="C15" s="727" t="s">
        <v>104</v>
      </c>
      <c r="D15" s="727"/>
      <c r="E15" s="728"/>
      <c r="F15" s="729"/>
      <c r="G15" s="730"/>
      <c r="H15" s="730"/>
      <c r="I15" s="730"/>
      <c r="J15" s="730"/>
      <c r="K15" s="730"/>
      <c r="L15" s="730"/>
      <c r="M15" s="730"/>
      <c r="N15" s="730"/>
      <c r="O15" s="730"/>
      <c r="P15" s="730"/>
      <c r="Q15" s="730"/>
      <c r="R15" s="731"/>
      <c r="T15" s="281"/>
      <c r="U15" s="281"/>
      <c r="V15" s="281"/>
      <c r="W15" s="281"/>
      <c r="X15" s="281"/>
      <c r="Y15" s="281"/>
      <c r="Z15" s="281"/>
      <c r="AA15" s="281"/>
      <c r="AB15" s="296"/>
      <c r="AC15" s="281"/>
      <c r="AD15" s="281"/>
      <c r="AE15" s="281"/>
      <c r="AF15" s="281"/>
      <c r="AG15" s="281"/>
      <c r="AH15" s="281"/>
      <c r="AI15" s="281"/>
      <c r="AJ15" s="281"/>
      <c r="AK15" s="281"/>
      <c r="AL15" s="279"/>
      <c r="AM15" s="279"/>
      <c r="AN15" s="297"/>
      <c r="AO15" s="279"/>
      <c r="AP15" s="279"/>
      <c r="AQ15" s="279"/>
      <c r="AR15" s="279"/>
      <c r="AS15" s="279"/>
      <c r="AT15" s="279"/>
      <c r="AU15" s="279"/>
    </row>
    <row r="16" spans="2:47" s="289" customFormat="1" ht="9.9499999999999993" customHeight="1" thickBot="1" x14ac:dyDescent="0.45">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row>
    <row r="17" spans="2:48" s="280" customFormat="1" ht="24.95" customHeight="1" thickBot="1" x14ac:dyDescent="0.45">
      <c r="B17" s="8" t="s">
        <v>105</v>
      </c>
      <c r="C17" s="727" t="s">
        <v>106</v>
      </c>
      <c r="D17" s="727"/>
      <c r="E17" s="728"/>
      <c r="F17" s="1352" t="s">
        <v>593</v>
      </c>
      <c r="G17" s="1353"/>
      <c r="H17" s="1353"/>
      <c r="I17" s="1353"/>
      <c r="J17" s="1353"/>
      <c r="K17" s="1353"/>
      <c r="L17" s="1353"/>
      <c r="M17" s="1353"/>
      <c r="N17" s="1353"/>
      <c r="O17" s="1353"/>
      <c r="P17" s="1353"/>
      <c r="Q17" s="1353"/>
      <c r="R17" s="1354"/>
      <c r="S17" s="298"/>
      <c r="T17" s="281"/>
      <c r="U17" s="281"/>
      <c r="V17" s="281"/>
      <c r="W17" s="281"/>
      <c r="X17" s="281"/>
      <c r="Y17" s="281"/>
      <c r="Z17" s="281"/>
      <c r="AA17" s="281"/>
      <c r="AB17" s="281"/>
      <c r="AC17" s="281"/>
      <c r="AD17" s="281"/>
      <c r="AE17" s="281"/>
      <c r="AF17" s="281"/>
      <c r="AG17" s="281"/>
      <c r="AH17" s="281"/>
      <c r="AI17" s="281"/>
      <c r="AJ17" s="281"/>
      <c r="AK17" s="281"/>
      <c r="AL17" s="279"/>
      <c r="AM17" s="279"/>
      <c r="AO17" s="297" t="s">
        <v>107</v>
      </c>
      <c r="AP17" s="279"/>
      <c r="AQ17" s="279"/>
      <c r="AR17" s="279"/>
      <c r="AS17" s="279"/>
      <c r="AT17" s="279"/>
      <c r="AU17" s="279"/>
    </row>
    <row r="18" spans="2:48" s="289" customFormat="1" ht="9.9499999999999993" customHeight="1" x14ac:dyDescent="0.4">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row>
    <row r="19" spans="2:48" s="289" customFormat="1" ht="9.9499999999999993" customHeight="1" thickBot="1" x14ac:dyDescent="0.45">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row>
    <row r="20" spans="2:48" s="289" customFormat="1" ht="18" customHeight="1" x14ac:dyDescent="0.4">
      <c r="B20" s="499" t="s">
        <v>108</v>
      </c>
      <c r="C20" s="732" t="s">
        <v>109</v>
      </c>
      <c r="D20" s="502"/>
      <c r="E20" s="503"/>
      <c r="F20" s="510" t="s">
        <v>110</v>
      </c>
      <c r="G20" s="735"/>
      <c r="H20" s="511"/>
      <c r="I20" s="299" t="s">
        <v>111</v>
      </c>
      <c r="J20" s="1355" t="s">
        <v>594</v>
      </c>
      <c r="K20" s="1355"/>
      <c r="L20" s="300" t="s">
        <v>112</v>
      </c>
      <c r="M20" s="1355" t="s">
        <v>595</v>
      </c>
      <c r="N20" s="1355"/>
      <c r="O20" s="737"/>
      <c r="P20" s="737"/>
      <c r="Q20" s="737"/>
      <c r="R20" s="737"/>
      <c r="S20" s="737"/>
      <c r="T20" s="737"/>
      <c r="U20" s="737"/>
      <c r="V20" s="737"/>
      <c r="W20" s="737"/>
      <c r="X20" s="737"/>
      <c r="Y20" s="737"/>
      <c r="Z20" s="737"/>
      <c r="AA20" s="737"/>
      <c r="AB20" s="737"/>
      <c r="AC20" s="737"/>
      <c r="AD20" s="737"/>
      <c r="AE20" s="737"/>
      <c r="AF20" s="737"/>
      <c r="AG20" s="737"/>
      <c r="AH20" s="737"/>
      <c r="AI20" s="737"/>
      <c r="AJ20" s="737"/>
      <c r="AK20" s="738"/>
      <c r="AL20" s="10"/>
      <c r="AM20" s="10"/>
      <c r="AN20" s="10"/>
      <c r="AO20" s="10"/>
      <c r="AP20" s="10"/>
      <c r="AQ20" s="10"/>
      <c r="AR20" s="10"/>
      <c r="AS20" s="10"/>
      <c r="AT20" s="10"/>
      <c r="AU20" s="10"/>
    </row>
    <row r="21" spans="2:48" s="289" customFormat="1" ht="24.95" customHeight="1" x14ac:dyDescent="0.4">
      <c r="B21" s="500"/>
      <c r="C21" s="733"/>
      <c r="D21" s="504"/>
      <c r="E21" s="505"/>
      <c r="F21" s="533"/>
      <c r="G21" s="539"/>
      <c r="H21" s="534"/>
      <c r="I21" s="1356" t="s">
        <v>596</v>
      </c>
      <c r="J21" s="1357"/>
      <c r="K21" s="1357"/>
      <c r="L21" s="1357"/>
      <c r="M21" s="1357"/>
      <c r="N21" s="1357"/>
      <c r="O21" s="1357"/>
      <c r="P21" s="1357"/>
      <c r="Q21" s="1357"/>
      <c r="R21" s="1357"/>
      <c r="S21" s="1357"/>
      <c r="T21" s="1357"/>
      <c r="U21" s="1357"/>
      <c r="V21" s="1357"/>
      <c r="W21" s="1357"/>
      <c r="X21" s="1357"/>
      <c r="Y21" s="1357"/>
      <c r="Z21" s="1357"/>
      <c r="AA21" s="1357"/>
      <c r="AB21" s="1357"/>
      <c r="AC21" s="1357"/>
      <c r="AD21" s="1357"/>
      <c r="AE21" s="1357"/>
      <c r="AF21" s="1357"/>
      <c r="AG21" s="1357"/>
      <c r="AH21" s="1357"/>
      <c r="AI21" s="1357"/>
      <c r="AJ21" s="1357"/>
      <c r="AK21" s="1358"/>
      <c r="AL21" s="10"/>
      <c r="AM21" s="10"/>
      <c r="AN21" s="10"/>
      <c r="AO21" s="10"/>
      <c r="AP21" s="10"/>
      <c r="AQ21" s="10"/>
      <c r="AR21" s="10"/>
      <c r="AS21" s="10"/>
      <c r="AT21" s="10"/>
      <c r="AU21" s="10"/>
    </row>
    <row r="22" spans="2:48" s="289" customFormat="1" ht="24.95" customHeight="1" x14ac:dyDescent="0.4">
      <c r="B22" s="500"/>
      <c r="C22" s="733"/>
      <c r="D22" s="504"/>
      <c r="E22" s="505"/>
      <c r="F22" s="535"/>
      <c r="G22" s="458"/>
      <c r="H22" s="459"/>
      <c r="I22" s="1359" t="s">
        <v>597</v>
      </c>
      <c r="J22" s="1360"/>
      <c r="K22" s="1360"/>
      <c r="L22" s="1360"/>
      <c r="M22" s="1360"/>
      <c r="N22" s="1360"/>
      <c r="O22" s="1360"/>
      <c r="P22" s="1360"/>
      <c r="Q22" s="1360"/>
      <c r="R22" s="1360"/>
      <c r="S22" s="1360"/>
      <c r="T22" s="1360"/>
      <c r="U22" s="1360"/>
      <c r="V22" s="1360"/>
      <c r="W22" s="1360"/>
      <c r="X22" s="1360"/>
      <c r="Y22" s="1360"/>
      <c r="Z22" s="1360"/>
      <c r="AA22" s="1360"/>
      <c r="AB22" s="1360"/>
      <c r="AC22" s="1360"/>
      <c r="AD22" s="1360"/>
      <c r="AE22" s="1360"/>
      <c r="AF22" s="1360"/>
      <c r="AG22" s="1360"/>
      <c r="AH22" s="1360"/>
      <c r="AI22" s="1360"/>
      <c r="AJ22" s="1360"/>
      <c r="AK22" s="1361"/>
      <c r="AL22" s="10"/>
      <c r="AM22" s="10"/>
      <c r="AN22" s="10"/>
      <c r="AO22" s="10"/>
      <c r="AP22" s="10"/>
      <c r="AQ22" s="10"/>
      <c r="AR22" s="10"/>
      <c r="AS22" s="10"/>
      <c r="AT22" s="10"/>
      <c r="AU22" s="10"/>
    </row>
    <row r="23" spans="2:48" s="289" customFormat="1" ht="15" customHeight="1" x14ac:dyDescent="0.4">
      <c r="B23" s="500"/>
      <c r="C23" s="733"/>
      <c r="D23" s="504"/>
      <c r="E23" s="505"/>
      <c r="F23" s="454" t="s">
        <v>113</v>
      </c>
      <c r="G23" s="454"/>
      <c r="H23" s="455"/>
      <c r="I23" s="1362" t="s">
        <v>598</v>
      </c>
      <c r="J23" s="1362"/>
      <c r="K23" s="1362"/>
      <c r="L23" s="1362"/>
      <c r="M23" s="1362"/>
      <c r="N23" s="1362"/>
      <c r="O23" s="1362"/>
      <c r="P23" s="1362"/>
      <c r="Q23" s="1362"/>
      <c r="R23" s="1362"/>
      <c r="S23" s="1362"/>
      <c r="T23" s="1362"/>
      <c r="U23" s="1362"/>
      <c r="V23" s="1362"/>
      <c r="W23" s="1362"/>
      <c r="X23" s="1362"/>
      <c r="Y23" s="1362"/>
      <c r="Z23" s="1362"/>
      <c r="AA23" s="1362"/>
      <c r="AB23" s="740" t="s">
        <v>114</v>
      </c>
      <c r="AC23" s="741"/>
      <c r="AD23" s="741"/>
      <c r="AE23" s="741"/>
      <c r="AF23" s="741"/>
      <c r="AG23" s="741"/>
      <c r="AH23" s="741"/>
      <c r="AI23" s="741"/>
      <c r="AJ23" s="741"/>
      <c r="AK23" s="742"/>
      <c r="AL23" s="10"/>
      <c r="AM23" s="10"/>
      <c r="AN23" s="10"/>
      <c r="AO23" s="10"/>
      <c r="AP23" s="10"/>
      <c r="AQ23" s="10"/>
      <c r="AR23" s="10"/>
      <c r="AS23" s="10"/>
      <c r="AT23" s="10"/>
      <c r="AU23" s="10"/>
    </row>
    <row r="24" spans="2:48" s="289" customFormat="1" ht="30" customHeight="1" x14ac:dyDescent="0.4">
      <c r="B24" s="500"/>
      <c r="C24" s="733"/>
      <c r="D24" s="504"/>
      <c r="E24" s="505"/>
      <c r="F24" s="458" t="s">
        <v>115</v>
      </c>
      <c r="G24" s="458"/>
      <c r="H24" s="459"/>
      <c r="I24" s="1360" t="s">
        <v>599</v>
      </c>
      <c r="J24" s="1360"/>
      <c r="K24" s="1360"/>
      <c r="L24" s="1360"/>
      <c r="M24" s="1360"/>
      <c r="N24" s="1360"/>
      <c r="O24" s="1360"/>
      <c r="P24" s="1360"/>
      <c r="Q24" s="1360"/>
      <c r="R24" s="1360"/>
      <c r="S24" s="1360"/>
      <c r="T24" s="1360"/>
      <c r="U24" s="1360"/>
      <c r="V24" s="1360"/>
      <c r="W24" s="1360"/>
      <c r="X24" s="1360"/>
      <c r="Y24" s="1360"/>
      <c r="Z24" s="1360"/>
      <c r="AA24" s="1360"/>
      <c r="AB24" s="743"/>
      <c r="AC24" s="744"/>
      <c r="AD24" s="744"/>
      <c r="AE24" s="744"/>
      <c r="AF24" s="744"/>
      <c r="AG24" s="744"/>
      <c r="AH24" s="744"/>
      <c r="AI24" s="744"/>
      <c r="AJ24" s="744"/>
      <c r="AK24" s="745"/>
      <c r="AL24" s="10"/>
      <c r="AM24" s="10"/>
      <c r="AN24" s="10"/>
      <c r="AO24" s="10"/>
      <c r="AP24" s="10"/>
      <c r="AQ24" s="10"/>
      <c r="AR24" s="10"/>
      <c r="AS24" s="10"/>
      <c r="AT24" s="10"/>
      <c r="AU24" s="10"/>
    </row>
    <row r="25" spans="2:48" s="278" customFormat="1" ht="15" customHeight="1" x14ac:dyDescent="0.4">
      <c r="B25" s="500"/>
      <c r="C25" s="733"/>
      <c r="D25" s="504"/>
      <c r="E25" s="505"/>
      <c r="F25" s="539" t="s">
        <v>113</v>
      </c>
      <c r="G25" s="539"/>
      <c r="H25" s="534"/>
      <c r="I25" s="1362" t="s">
        <v>600</v>
      </c>
      <c r="J25" s="1362"/>
      <c r="K25" s="1362"/>
      <c r="L25" s="1362"/>
      <c r="M25" s="1362"/>
      <c r="N25" s="1362"/>
      <c r="O25" s="1362"/>
      <c r="P25" s="1362"/>
      <c r="Q25" s="1362"/>
      <c r="R25" s="1362"/>
      <c r="S25" s="1362"/>
      <c r="T25" s="1362"/>
      <c r="U25" s="1362"/>
      <c r="V25" s="1362"/>
      <c r="W25" s="1362"/>
      <c r="X25" s="1362"/>
      <c r="Y25" s="1362"/>
      <c r="Z25" s="1362"/>
      <c r="AA25" s="1362"/>
      <c r="AB25" s="743"/>
      <c r="AC25" s="744"/>
      <c r="AD25" s="744"/>
      <c r="AE25" s="744"/>
      <c r="AF25" s="744"/>
      <c r="AG25" s="744"/>
      <c r="AH25" s="744"/>
      <c r="AI25" s="744"/>
      <c r="AJ25" s="744"/>
      <c r="AK25" s="745"/>
      <c r="AL25" s="10"/>
      <c r="AM25" s="10"/>
      <c r="AN25" s="10"/>
      <c r="AO25" s="10"/>
      <c r="AP25" s="10"/>
      <c r="AQ25" s="10"/>
      <c r="AR25" s="10"/>
      <c r="AS25" s="10"/>
      <c r="AT25" s="10"/>
      <c r="AU25" s="10"/>
    </row>
    <row r="26" spans="2:48" s="289" customFormat="1" ht="30" customHeight="1" x14ac:dyDescent="0.4">
      <c r="B26" s="500"/>
      <c r="C26" s="733"/>
      <c r="D26" s="504"/>
      <c r="E26" s="505"/>
      <c r="F26" s="458" t="s">
        <v>116</v>
      </c>
      <c r="G26" s="458"/>
      <c r="H26" s="459"/>
      <c r="I26" s="1363" t="s">
        <v>601</v>
      </c>
      <c r="J26" s="1363"/>
      <c r="K26" s="1363"/>
      <c r="L26" s="1363"/>
      <c r="M26" s="1363"/>
      <c r="N26" s="1363"/>
      <c r="O26" s="1363"/>
      <c r="P26" s="1363"/>
      <c r="Q26" s="1363"/>
      <c r="R26" s="1363"/>
      <c r="S26" s="1363"/>
      <c r="T26" s="1363"/>
      <c r="U26" s="1363"/>
      <c r="V26" s="1363"/>
      <c r="W26" s="1363"/>
      <c r="X26" s="1363"/>
      <c r="Y26" s="1363"/>
      <c r="Z26" s="1363"/>
      <c r="AA26" s="1363"/>
      <c r="AB26" s="746"/>
      <c r="AC26" s="747"/>
      <c r="AD26" s="747"/>
      <c r="AE26" s="747"/>
      <c r="AF26" s="747"/>
      <c r="AG26" s="747"/>
      <c r="AH26" s="747"/>
      <c r="AI26" s="747"/>
      <c r="AJ26" s="747"/>
      <c r="AK26" s="748"/>
      <c r="AL26" s="10"/>
      <c r="AM26" s="10"/>
      <c r="AN26" s="10"/>
      <c r="AO26" s="10"/>
      <c r="AP26" s="10"/>
      <c r="AQ26" s="10"/>
      <c r="AR26" s="10"/>
      <c r="AS26" s="10"/>
      <c r="AT26" s="10"/>
      <c r="AU26" s="10"/>
    </row>
    <row r="27" spans="2:48" s="289" customFormat="1" ht="24.95" customHeight="1" x14ac:dyDescent="0.4">
      <c r="B27" s="500"/>
      <c r="C27" s="733"/>
      <c r="D27" s="504"/>
      <c r="E27" s="505"/>
      <c r="F27" s="539" t="s">
        <v>117</v>
      </c>
      <c r="G27" s="539"/>
      <c r="H27" s="534"/>
      <c r="I27" s="1341" t="s">
        <v>660</v>
      </c>
      <c r="J27" s="1342"/>
      <c r="K27" s="1342"/>
      <c r="L27" s="1342"/>
      <c r="M27" s="1342"/>
      <c r="N27" s="1342"/>
      <c r="O27" s="1342"/>
      <c r="P27" s="1342"/>
      <c r="Q27" s="1342"/>
      <c r="R27" s="1342"/>
      <c r="S27" s="1342"/>
      <c r="T27" s="1342"/>
      <c r="U27" s="301" t="s">
        <v>651</v>
      </c>
      <c r="V27" s="749" t="s">
        <v>118</v>
      </c>
      <c r="W27" s="750"/>
      <c r="X27" s="751"/>
      <c r="Y27" s="1341" t="s">
        <v>661</v>
      </c>
      <c r="Z27" s="1342"/>
      <c r="AA27" s="1342"/>
      <c r="AB27" s="1342"/>
      <c r="AC27" s="1342"/>
      <c r="AD27" s="1342"/>
      <c r="AE27" s="1342"/>
      <c r="AF27" s="1342"/>
      <c r="AG27" s="1342"/>
      <c r="AH27" s="1342"/>
      <c r="AI27" s="1342"/>
      <c r="AJ27" s="1342"/>
      <c r="AK27" s="302" t="s">
        <v>651</v>
      </c>
      <c r="AL27" s="10"/>
      <c r="AM27" s="10"/>
      <c r="AN27" s="10"/>
      <c r="AO27" s="10"/>
      <c r="AP27" s="10"/>
      <c r="AQ27" s="10"/>
      <c r="AR27" s="10"/>
      <c r="AS27" s="10"/>
      <c r="AT27" s="10"/>
      <c r="AU27" s="10"/>
    </row>
    <row r="28" spans="2:48" s="289" customFormat="1" ht="24.95" customHeight="1" x14ac:dyDescent="0.4">
      <c r="B28" s="500"/>
      <c r="C28" s="733"/>
      <c r="D28" s="504"/>
      <c r="E28" s="505"/>
      <c r="F28" s="480" t="s">
        <v>119</v>
      </c>
      <c r="G28" s="480"/>
      <c r="H28" s="481"/>
      <c r="I28" s="1343" t="s">
        <v>602</v>
      </c>
      <c r="J28" s="1344"/>
      <c r="K28" s="1344"/>
      <c r="L28" s="1344"/>
      <c r="M28" s="1344"/>
      <c r="N28" s="1344"/>
      <c r="O28" s="1344"/>
      <c r="P28" s="1344"/>
      <c r="Q28" s="1344"/>
      <c r="R28" s="1344"/>
      <c r="S28" s="1344"/>
      <c r="T28" s="1344"/>
      <c r="U28" s="1345"/>
      <c r="V28" s="483" t="s">
        <v>120</v>
      </c>
      <c r="W28" s="484"/>
      <c r="X28" s="485"/>
      <c r="Y28" s="1346" t="s">
        <v>602</v>
      </c>
      <c r="Z28" s="1347"/>
      <c r="AA28" s="1347"/>
      <c r="AB28" s="1347"/>
      <c r="AC28" s="1347"/>
      <c r="AD28" s="1347"/>
      <c r="AE28" s="1347"/>
      <c r="AF28" s="1347"/>
      <c r="AG28" s="1347"/>
      <c r="AH28" s="1347"/>
      <c r="AI28" s="1347"/>
      <c r="AJ28" s="1347"/>
      <c r="AK28" s="303" t="s">
        <v>651</v>
      </c>
      <c r="AL28" s="10"/>
      <c r="AM28" s="10"/>
      <c r="AP28" s="10"/>
      <c r="AQ28" s="10"/>
      <c r="AR28" s="10"/>
      <c r="AS28" s="10"/>
      <c r="AT28" s="10"/>
      <c r="AU28" s="10"/>
      <c r="AV28" s="304" t="s">
        <v>121</v>
      </c>
    </row>
    <row r="29" spans="2:48" s="289" customFormat="1" ht="24.95" customHeight="1" x14ac:dyDescent="0.4">
      <c r="B29" s="500"/>
      <c r="C29" s="733"/>
      <c r="D29" s="504"/>
      <c r="E29" s="505"/>
      <c r="F29" s="488" t="s">
        <v>122</v>
      </c>
      <c r="G29" s="454"/>
      <c r="H29" s="455"/>
      <c r="I29" s="1348" t="s">
        <v>603</v>
      </c>
      <c r="J29" s="1349"/>
      <c r="K29" s="1349"/>
      <c r="L29" s="1349"/>
      <c r="M29" s="1349"/>
      <c r="N29" s="1349"/>
      <c r="O29" s="1349"/>
      <c r="P29" s="1349"/>
      <c r="Q29" s="1349"/>
      <c r="R29" s="1349"/>
      <c r="S29" s="1349"/>
      <c r="T29" s="1349"/>
      <c r="U29" s="1349"/>
      <c r="V29" s="305" t="s">
        <v>123</v>
      </c>
      <c r="W29" s="1349" t="s">
        <v>604</v>
      </c>
      <c r="X29" s="1350"/>
      <c r="Y29" s="1350"/>
      <c r="Z29" s="1350"/>
      <c r="AA29" s="1350"/>
      <c r="AB29" s="1350"/>
      <c r="AC29" s="1350"/>
      <c r="AD29" s="1350"/>
      <c r="AE29" s="1350"/>
      <c r="AF29" s="1350"/>
      <c r="AG29" s="1350"/>
      <c r="AH29" s="1350"/>
      <c r="AI29" s="1350"/>
      <c r="AJ29" s="1350"/>
      <c r="AK29" s="1351"/>
      <c r="AL29" s="10"/>
      <c r="AM29" s="10"/>
      <c r="AN29" s="10"/>
      <c r="AO29" s="10"/>
      <c r="AP29" s="10"/>
      <c r="AQ29" s="10"/>
      <c r="AR29" s="10"/>
      <c r="AS29" s="10"/>
      <c r="AT29" s="10"/>
      <c r="AU29" s="10"/>
      <c r="AV29" s="306" t="str">
        <f>I29&amp;V29&amp;W29</f>
        <v>system-taro@aaaaa.co.jp</v>
      </c>
    </row>
    <row r="30" spans="2:48" s="289" customFormat="1" ht="15" customHeight="1" x14ac:dyDescent="0.4">
      <c r="B30" s="500"/>
      <c r="C30" s="733"/>
      <c r="D30" s="504"/>
      <c r="E30" s="505"/>
      <c r="F30" s="516"/>
      <c r="G30" s="724"/>
      <c r="H30" s="517"/>
      <c r="I30" s="521" t="str">
        <f>IF(I29="","",I29&amp;V29&amp;W29)</f>
        <v>system-taro@aaaaa.co.jp</v>
      </c>
      <c r="J30" s="522"/>
      <c r="K30" s="522"/>
      <c r="L30" s="522"/>
      <c r="M30" s="522"/>
      <c r="N30" s="522"/>
      <c r="O30" s="522"/>
      <c r="P30" s="522"/>
      <c r="Q30" s="522"/>
      <c r="R30" s="522"/>
      <c r="S30" s="522"/>
      <c r="T30" s="522"/>
      <c r="U30" s="522"/>
      <c r="V30" s="522"/>
      <c r="W30" s="522"/>
      <c r="X30" s="522"/>
      <c r="Y30" s="522"/>
      <c r="Z30" s="522"/>
      <c r="AA30" s="522"/>
      <c r="AB30" s="522"/>
      <c r="AC30" s="522"/>
      <c r="AD30" s="522"/>
      <c r="AE30" s="522"/>
      <c r="AF30" s="522"/>
      <c r="AG30" s="522"/>
      <c r="AH30" s="522"/>
      <c r="AI30" s="522"/>
      <c r="AJ30" s="522"/>
      <c r="AK30" s="523"/>
      <c r="AL30" s="10"/>
      <c r="AM30" s="10"/>
      <c r="AN30" s="10"/>
      <c r="AO30" s="10"/>
      <c r="AP30" s="10"/>
      <c r="AQ30" s="10"/>
      <c r="AR30" s="10"/>
      <c r="AS30" s="10"/>
      <c r="AT30" s="10"/>
      <c r="AU30" s="10"/>
      <c r="AV30" s="306"/>
    </row>
    <row r="31" spans="2:48" s="289" customFormat="1" ht="30" customHeight="1" thickBot="1" x14ac:dyDescent="0.45">
      <c r="B31" s="501"/>
      <c r="C31" s="734"/>
      <c r="D31" s="506"/>
      <c r="E31" s="507"/>
      <c r="F31" s="713" t="s">
        <v>124</v>
      </c>
      <c r="G31" s="714"/>
      <c r="H31" s="715"/>
      <c r="I31" s="716" t="s">
        <v>125</v>
      </c>
      <c r="J31" s="717"/>
      <c r="K31" s="718" t="s">
        <v>126</v>
      </c>
      <c r="L31" s="718"/>
      <c r="M31" s="718"/>
      <c r="N31" s="718"/>
      <c r="O31" s="718"/>
      <c r="P31" s="718"/>
      <c r="Q31" s="718"/>
      <c r="R31" s="718"/>
      <c r="S31" s="718"/>
      <c r="T31" s="718"/>
      <c r="U31" s="718"/>
      <c r="V31" s="307" t="s">
        <v>98</v>
      </c>
      <c r="W31" s="719" t="s">
        <v>127</v>
      </c>
      <c r="X31" s="719"/>
      <c r="Y31" s="719"/>
      <c r="Z31" s="307" t="s">
        <v>98</v>
      </c>
      <c r="AA31" s="719" t="s">
        <v>128</v>
      </c>
      <c r="AB31" s="719"/>
      <c r="AC31" s="719"/>
      <c r="AD31" s="308"/>
      <c r="AE31" s="309"/>
      <c r="AF31" s="309"/>
      <c r="AG31" s="309"/>
      <c r="AH31" s="309"/>
      <c r="AI31" s="309"/>
      <c r="AJ31" s="309"/>
      <c r="AK31" s="310"/>
      <c r="AL31" s="10"/>
      <c r="AM31" s="10"/>
      <c r="AN31" s="10" t="s">
        <v>102</v>
      </c>
      <c r="AO31" s="10" t="str">
        <f>IF($Z$31="□","■","")</f>
        <v>■</v>
      </c>
      <c r="AP31" s="10"/>
      <c r="AQ31" s="10" t="s">
        <v>102</v>
      </c>
      <c r="AR31" s="10" t="str">
        <f>IF($V$31="□","■","")</f>
        <v>■</v>
      </c>
      <c r="AS31" s="311"/>
      <c r="AT31" s="10"/>
      <c r="AU31" s="10"/>
    </row>
    <row r="32" spans="2:48" ht="15" customHeight="1" x14ac:dyDescent="0.4"/>
    <row r="33" spans="2:47" ht="15" customHeight="1" x14ac:dyDescent="0.4">
      <c r="AE33" s="312"/>
      <c r="AF33" s="312"/>
      <c r="AG33" s="312"/>
      <c r="AH33" s="312"/>
      <c r="AI33" s="312"/>
      <c r="AJ33" s="313" t="s">
        <v>652</v>
      </c>
      <c r="AK33" s="312"/>
    </row>
    <row r="34" spans="2:47" ht="15" customHeight="1" x14ac:dyDescent="0.4"/>
    <row r="35" spans="2:47" s="289" customFormat="1" ht="15" customHeight="1" x14ac:dyDescent="0.4">
      <c r="B35" s="10"/>
      <c r="C35" s="314"/>
      <c r="D35" s="314"/>
      <c r="E35" s="314"/>
      <c r="F35" s="314"/>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10"/>
      <c r="AL35" s="10"/>
      <c r="AM35" s="10"/>
      <c r="AN35" s="10"/>
      <c r="AO35" s="10"/>
      <c r="AP35" s="10"/>
      <c r="AQ35" s="10"/>
      <c r="AR35" s="10"/>
      <c r="AS35" s="10"/>
      <c r="AT35" s="10"/>
      <c r="AU35" s="10"/>
    </row>
    <row r="36" spans="2:47" ht="15" customHeight="1" x14ac:dyDescent="0.4"/>
    <row r="37" spans="2:47" ht="15" customHeight="1" x14ac:dyDescent="0.4"/>
    <row r="38" spans="2:47" ht="15" customHeight="1" x14ac:dyDescent="0.4"/>
    <row r="39" spans="2:47" s="289" customFormat="1" ht="15" customHeight="1" x14ac:dyDescent="0.4">
      <c r="B39" s="315" t="s">
        <v>129</v>
      </c>
      <c r="C39" s="316"/>
      <c r="D39" s="316"/>
      <c r="E39" s="316"/>
      <c r="F39" s="316"/>
      <c r="G39" s="316"/>
      <c r="H39" s="316"/>
      <c r="I39" s="316"/>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10"/>
      <c r="AM39" s="10"/>
      <c r="AN39" s="10"/>
      <c r="AO39" s="10"/>
      <c r="AP39" s="10"/>
      <c r="AQ39" s="10"/>
      <c r="AR39" s="10"/>
      <c r="AS39" s="10"/>
      <c r="AT39" s="10"/>
      <c r="AU39" s="10"/>
    </row>
    <row r="40" spans="2:47" s="289" customFormat="1" ht="15" customHeight="1" x14ac:dyDescent="0.4">
      <c r="B40" s="701" t="s">
        <v>130</v>
      </c>
      <c r="C40" s="702"/>
      <c r="D40" s="702"/>
      <c r="E40" s="702"/>
      <c r="F40" s="702"/>
      <c r="G40" s="702"/>
      <c r="H40" s="702"/>
      <c r="I40" s="702"/>
      <c r="J40" s="703"/>
      <c r="K40" s="701" t="s">
        <v>131</v>
      </c>
      <c r="L40" s="702"/>
      <c r="M40" s="702"/>
      <c r="N40" s="702"/>
      <c r="O40" s="702"/>
      <c r="P40" s="702"/>
      <c r="Q40" s="702"/>
      <c r="R40" s="702"/>
      <c r="S40" s="702"/>
      <c r="T40" s="702"/>
      <c r="U40" s="702"/>
      <c r="V40" s="702"/>
      <c r="W40" s="702"/>
      <c r="X40" s="702"/>
      <c r="Y40" s="703"/>
      <c r="Z40" s="702" t="s">
        <v>132</v>
      </c>
      <c r="AA40" s="702"/>
      <c r="AB40" s="702"/>
      <c r="AC40" s="702"/>
      <c r="AD40" s="702"/>
      <c r="AE40" s="702"/>
      <c r="AF40" s="702"/>
      <c r="AG40" s="702"/>
      <c r="AH40" s="702"/>
      <c r="AI40" s="702"/>
      <c r="AJ40" s="702"/>
      <c r="AK40" s="703"/>
      <c r="AL40" s="10"/>
      <c r="AM40" s="10"/>
      <c r="AN40" s="10"/>
      <c r="AO40" s="10"/>
      <c r="AP40" s="10"/>
      <c r="AQ40" s="10"/>
      <c r="AR40" s="10"/>
      <c r="AS40" s="10"/>
      <c r="AT40" s="10"/>
      <c r="AU40" s="10"/>
    </row>
    <row r="41" spans="2:47" s="289" customFormat="1" ht="35.1" customHeight="1" x14ac:dyDescent="0.4">
      <c r="B41" s="704" t="s">
        <v>133</v>
      </c>
      <c r="C41" s="705"/>
      <c r="D41" s="452"/>
      <c r="E41" s="453"/>
      <c r="F41" s="453"/>
      <c r="G41" s="453"/>
      <c r="H41" s="453"/>
      <c r="I41" s="453"/>
      <c r="J41" s="706"/>
      <c r="K41" s="707"/>
      <c r="L41" s="708"/>
      <c r="M41" s="708"/>
      <c r="N41" s="708"/>
      <c r="O41" s="708"/>
      <c r="P41" s="708"/>
      <c r="Q41" s="708"/>
      <c r="R41" s="708"/>
      <c r="S41" s="708"/>
      <c r="T41" s="708"/>
      <c r="U41" s="708"/>
      <c r="V41" s="708"/>
      <c r="W41" s="708"/>
      <c r="X41" s="708"/>
      <c r="Y41" s="709"/>
      <c r="Z41" s="710"/>
      <c r="AA41" s="711"/>
      <c r="AB41" s="711"/>
      <c r="AC41" s="711"/>
      <c r="AD41" s="711"/>
      <c r="AE41" s="711"/>
      <c r="AF41" s="711"/>
      <c r="AG41" s="711"/>
      <c r="AH41" s="711"/>
      <c r="AI41" s="711"/>
      <c r="AJ41" s="711"/>
      <c r="AK41" s="712"/>
      <c r="AL41" s="10"/>
      <c r="AM41" s="10"/>
      <c r="AN41" s="10"/>
      <c r="AO41" s="10"/>
      <c r="AP41" s="10"/>
      <c r="AQ41" s="10"/>
      <c r="AR41" s="10"/>
      <c r="AS41" s="10"/>
      <c r="AT41" s="10"/>
      <c r="AU41" s="10"/>
    </row>
    <row r="42" spans="2:47" s="289" customFormat="1" ht="35.1" customHeight="1" x14ac:dyDescent="0.4">
      <c r="B42" s="704" t="s">
        <v>134</v>
      </c>
      <c r="C42" s="705"/>
      <c r="D42" s="452"/>
      <c r="E42" s="453"/>
      <c r="F42" s="453"/>
      <c r="G42" s="453"/>
      <c r="H42" s="453"/>
      <c r="I42" s="453"/>
      <c r="J42" s="706"/>
      <c r="K42" s="707"/>
      <c r="L42" s="708"/>
      <c r="M42" s="708"/>
      <c r="N42" s="708"/>
      <c r="O42" s="708"/>
      <c r="P42" s="708"/>
      <c r="Q42" s="708"/>
      <c r="R42" s="708"/>
      <c r="S42" s="708"/>
      <c r="T42" s="708"/>
      <c r="U42" s="708"/>
      <c r="V42" s="708"/>
      <c r="W42" s="708"/>
      <c r="X42" s="708"/>
      <c r="Y42" s="709"/>
      <c r="Z42" s="710"/>
      <c r="AA42" s="711"/>
      <c r="AB42" s="711"/>
      <c r="AC42" s="711"/>
      <c r="AD42" s="711"/>
      <c r="AE42" s="711"/>
      <c r="AF42" s="711"/>
      <c r="AG42" s="711"/>
      <c r="AH42" s="711"/>
      <c r="AI42" s="711"/>
      <c r="AJ42" s="711"/>
      <c r="AK42" s="712"/>
      <c r="AL42" s="10"/>
      <c r="AM42" s="10"/>
      <c r="AN42" s="10"/>
      <c r="AO42" s="10"/>
      <c r="AP42" s="10"/>
      <c r="AQ42" s="10"/>
      <c r="AR42" s="10"/>
      <c r="AS42" s="10"/>
      <c r="AT42" s="10"/>
      <c r="AU42" s="10"/>
    </row>
    <row r="43" spans="2:47" s="289" customFormat="1" ht="9.9499999999999993" customHeight="1" x14ac:dyDescent="0.4">
      <c r="B43" s="317"/>
      <c r="C43" s="317"/>
      <c r="D43" s="318"/>
      <c r="E43" s="318"/>
      <c r="F43" s="318"/>
      <c r="G43" s="318"/>
      <c r="H43" s="318"/>
      <c r="I43" s="319"/>
      <c r="J43" s="319"/>
      <c r="K43" s="319"/>
      <c r="L43" s="319"/>
      <c r="M43" s="319"/>
      <c r="N43" s="319"/>
      <c r="O43" s="319"/>
      <c r="P43" s="319"/>
      <c r="Q43" s="319"/>
      <c r="R43" s="319"/>
      <c r="S43" s="319"/>
      <c r="T43" s="319"/>
      <c r="U43" s="319"/>
      <c r="V43" s="319"/>
      <c r="W43" s="319"/>
      <c r="X43" s="319"/>
      <c r="Y43" s="319"/>
      <c r="Z43" s="320"/>
      <c r="AA43" s="321"/>
      <c r="AB43" s="321"/>
      <c r="AC43" s="321"/>
      <c r="AD43" s="322"/>
      <c r="AE43" s="321"/>
      <c r="AF43" s="321"/>
      <c r="AG43" s="322"/>
      <c r="AH43" s="321"/>
      <c r="AI43" s="321"/>
      <c r="AJ43" s="322"/>
      <c r="AK43" s="322"/>
      <c r="AL43" s="10"/>
      <c r="AM43" s="10"/>
      <c r="AN43" s="10"/>
      <c r="AO43" s="10"/>
      <c r="AP43" s="10"/>
      <c r="AQ43" s="10"/>
      <c r="AR43" s="10"/>
      <c r="AS43" s="10"/>
      <c r="AT43" s="10"/>
      <c r="AU43" s="10"/>
    </row>
    <row r="44" spans="2:47" s="289" customFormat="1" ht="15" customHeight="1" x14ac:dyDescent="0.4">
      <c r="B44" s="701" t="s">
        <v>135</v>
      </c>
      <c r="C44" s="702"/>
      <c r="D44" s="702"/>
      <c r="E44" s="702"/>
      <c r="F44" s="702"/>
      <c r="G44" s="702"/>
      <c r="H44" s="702"/>
      <c r="I44" s="702"/>
      <c r="J44" s="703"/>
      <c r="K44" s="701" t="s">
        <v>136</v>
      </c>
      <c r="L44" s="702"/>
      <c r="M44" s="702"/>
      <c r="N44" s="702"/>
      <c r="O44" s="702"/>
      <c r="P44" s="702"/>
      <c r="Q44" s="702"/>
      <c r="R44" s="702"/>
      <c r="S44" s="702"/>
      <c r="T44" s="702"/>
      <c r="U44" s="702"/>
      <c r="V44" s="702"/>
      <c r="W44" s="702"/>
      <c r="X44" s="702"/>
      <c r="Y44" s="702"/>
      <c r="Z44" s="702"/>
      <c r="AA44" s="702"/>
      <c r="AB44" s="702"/>
      <c r="AC44" s="702"/>
      <c r="AD44" s="702"/>
      <c r="AE44" s="702"/>
      <c r="AF44" s="702"/>
      <c r="AG44" s="702"/>
      <c r="AH44" s="702"/>
      <c r="AI44" s="702"/>
      <c r="AJ44" s="702"/>
      <c r="AK44" s="703"/>
      <c r="AL44" s="10"/>
      <c r="AM44" s="10"/>
      <c r="AN44" s="10"/>
      <c r="AO44" s="10"/>
      <c r="AP44" s="10"/>
      <c r="AQ44" s="10"/>
      <c r="AR44" s="10"/>
      <c r="AS44" s="10"/>
      <c r="AT44" s="10"/>
      <c r="AU44" s="10"/>
    </row>
    <row r="45" spans="2:47" s="289" customFormat="1" ht="18" customHeight="1" x14ac:dyDescent="0.4">
      <c r="B45" s="677"/>
      <c r="C45" s="678"/>
      <c r="D45" s="678"/>
      <c r="E45" s="678"/>
      <c r="F45" s="678"/>
      <c r="G45" s="678"/>
      <c r="H45" s="678"/>
      <c r="I45" s="678"/>
      <c r="J45" s="679"/>
      <c r="K45" s="686"/>
      <c r="L45" s="687"/>
      <c r="M45" s="687"/>
      <c r="N45" s="687"/>
      <c r="O45" s="687"/>
      <c r="P45" s="687"/>
      <c r="Q45" s="687"/>
      <c r="R45" s="687"/>
      <c r="S45" s="687"/>
      <c r="T45" s="687"/>
      <c r="U45" s="687"/>
      <c r="V45" s="687"/>
      <c r="W45" s="687"/>
      <c r="X45" s="687"/>
      <c r="Y45" s="687"/>
      <c r="Z45" s="687"/>
      <c r="AA45" s="687"/>
      <c r="AB45" s="687"/>
      <c r="AC45" s="687"/>
      <c r="AD45" s="687"/>
      <c r="AE45" s="687"/>
      <c r="AF45" s="687"/>
      <c r="AG45" s="687"/>
      <c r="AH45" s="687"/>
      <c r="AI45" s="687"/>
      <c r="AJ45" s="687"/>
      <c r="AK45" s="688"/>
      <c r="AL45" s="10"/>
      <c r="AM45" s="10"/>
      <c r="AN45" s="10"/>
      <c r="AO45" s="10"/>
      <c r="AP45" s="10"/>
      <c r="AQ45" s="10"/>
      <c r="AR45" s="10"/>
      <c r="AS45" s="10"/>
      <c r="AT45" s="10"/>
      <c r="AU45" s="10"/>
    </row>
    <row r="46" spans="2:47" s="289" customFormat="1" ht="18" customHeight="1" x14ac:dyDescent="0.4">
      <c r="B46" s="680"/>
      <c r="C46" s="681"/>
      <c r="D46" s="681"/>
      <c r="E46" s="681"/>
      <c r="F46" s="681"/>
      <c r="G46" s="681"/>
      <c r="H46" s="681"/>
      <c r="I46" s="681"/>
      <c r="J46" s="682"/>
      <c r="K46" s="689"/>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1"/>
      <c r="AL46" s="10"/>
      <c r="AM46" s="10"/>
      <c r="AN46" s="10"/>
      <c r="AO46" s="10"/>
      <c r="AP46" s="10"/>
      <c r="AQ46" s="10"/>
      <c r="AR46" s="10"/>
      <c r="AS46" s="10"/>
      <c r="AT46" s="10"/>
      <c r="AU46" s="10"/>
    </row>
    <row r="47" spans="2:47" s="289" customFormat="1" ht="18" customHeight="1" x14ac:dyDescent="0.4">
      <c r="B47" s="680"/>
      <c r="C47" s="681"/>
      <c r="D47" s="681"/>
      <c r="E47" s="681"/>
      <c r="F47" s="681"/>
      <c r="G47" s="681"/>
      <c r="H47" s="681"/>
      <c r="I47" s="681"/>
      <c r="J47" s="682"/>
      <c r="K47" s="689"/>
      <c r="L47" s="690"/>
      <c r="M47" s="690"/>
      <c r="N47" s="690"/>
      <c r="O47" s="690"/>
      <c r="P47" s="690"/>
      <c r="Q47" s="690"/>
      <c r="R47" s="690"/>
      <c r="S47" s="690"/>
      <c r="T47" s="690"/>
      <c r="U47" s="690"/>
      <c r="V47" s="690"/>
      <c r="W47" s="690"/>
      <c r="X47" s="690"/>
      <c r="Y47" s="690"/>
      <c r="Z47" s="690"/>
      <c r="AA47" s="690"/>
      <c r="AB47" s="690"/>
      <c r="AC47" s="690"/>
      <c r="AD47" s="690"/>
      <c r="AE47" s="690"/>
      <c r="AF47" s="690"/>
      <c r="AG47" s="690"/>
      <c r="AH47" s="690"/>
      <c r="AI47" s="690"/>
      <c r="AJ47" s="690"/>
      <c r="AK47" s="691"/>
      <c r="AL47" s="10"/>
      <c r="AM47" s="10"/>
      <c r="AN47" s="10"/>
      <c r="AO47" s="10"/>
      <c r="AP47" s="10"/>
      <c r="AQ47" s="10"/>
      <c r="AR47" s="10"/>
      <c r="AS47" s="10"/>
      <c r="AT47" s="10"/>
      <c r="AU47" s="10"/>
    </row>
    <row r="48" spans="2:47" s="289" customFormat="1" ht="18" customHeight="1" x14ac:dyDescent="0.4">
      <c r="B48" s="680"/>
      <c r="C48" s="681"/>
      <c r="D48" s="681"/>
      <c r="E48" s="681"/>
      <c r="F48" s="681"/>
      <c r="G48" s="681"/>
      <c r="H48" s="681"/>
      <c r="I48" s="681"/>
      <c r="J48" s="682"/>
      <c r="K48" s="689"/>
      <c r="L48" s="690"/>
      <c r="M48" s="690"/>
      <c r="N48" s="690"/>
      <c r="O48" s="690"/>
      <c r="P48" s="690"/>
      <c r="Q48" s="690"/>
      <c r="R48" s="690"/>
      <c r="S48" s="690"/>
      <c r="T48" s="690"/>
      <c r="U48" s="690"/>
      <c r="V48" s="690"/>
      <c r="W48" s="690"/>
      <c r="X48" s="690"/>
      <c r="Y48" s="690"/>
      <c r="Z48" s="690"/>
      <c r="AA48" s="690"/>
      <c r="AB48" s="690"/>
      <c r="AC48" s="690"/>
      <c r="AD48" s="690"/>
      <c r="AE48" s="690"/>
      <c r="AF48" s="690"/>
      <c r="AG48" s="690"/>
      <c r="AH48" s="690"/>
      <c r="AI48" s="690"/>
      <c r="AJ48" s="690"/>
      <c r="AK48" s="691"/>
      <c r="AL48" s="10"/>
      <c r="AM48" s="10"/>
      <c r="AN48" s="10"/>
      <c r="AO48" s="10"/>
      <c r="AP48" s="10"/>
      <c r="AQ48" s="10"/>
      <c r="AR48" s="10"/>
      <c r="AS48" s="10"/>
      <c r="AT48" s="10"/>
      <c r="AU48" s="10"/>
    </row>
    <row r="49" spans="2:47" s="289" customFormat="1" ht="18" customHeight="1" x14ac:dyDescent="0.4">
      <c r="B49" s="683"/>
      <c r="C49" s="684"/>
      <c r="D49" s="684"/>
      <c r="E49" s="684"/>
      <c r="F49" s="684"/>
      <c r="G49" s="684"/>
      <c r="H49" s="684"/>
      <c r="I49" s="684"/>
      <c r="J49" s="685"/>
      <c r="K49" s="692"/>
      <c r="L49" s="693"/>
      <c r="M49" s="693"/>
      <c r="N49" s="693"/>
      <c r="O49" s="693"/>
      <c r="P49" s="693"/>
      <c r="Q49" s="693"/>
      <c r="R49" s="693"/>
      <c r="S49" s="693"/>
      <c r="T49" s="693"/>
      <c r="U49" s="693"/>
      <c r="V49" s="693"/>
      <c r="W49" s="693"/>
      <c r="X49" s="693"/>
      <c r="Y49" s="693"/>
      <c r="Z49" s="693"/>
      <c r="AA49" s="693"/>
      <c r="AB49" s="693"/>
      <c r="AC49" s="693"/>
      <c r="AD49" s="693"/>
      <c r="AE49" s="693"/>
      <c r="AF49" s="693"/>
      <c r="AG49" s="693"/>
      <c r="AH49" s="693"/>
      <c r="AI49" s="693"/>
      <c r="AJ49" s="693"/>
      <c r="AK49" s="694"/>
      <c r="AL49" s="10"/>
      <c r="AM49" s="10"/>
      <c r="AN49" s="10"/>
      <c r="AO49" s="10"/>
      <c r="AP49" s="10"/>
      <c r="AQ49" s="10"/>
      <c r="AR49" s="10"/>
      <c r="AS49" s="10"/>
      <c r="AT49" s="10"/>
      <c r="AU49" s="10"/>
    </row>
    <row r="50" spans="2:47" s="289" customFormat="1" ht="9.9499999999999993" customHeight="1" x14ac:dyDescent="0.4">
      <c r="B50" s="323"/>
      <c r="C50" s="323"/>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23"/>
      <c r="AL50" s="10"/>
      <c r="AM50" s="10"/>
      <c r="AN50" s="10"/>
      <c r="AO50" s="10"/>
      <c r="AP50" s="10"/>
      <c r="AQ50" s="10"/>
      <c r="AR50" s="10"/>
      <c r="AS50" s="10"/>
      <c r="AT50" s="10"/>
      <c r="AU50" s="10"/>
    </row>
    <row r="51" spans="2:47" ht="15" customHeight="1" x14ac:dyDescent="0.4">
      <c r="B51" s="695" t="s">
        <v>137</v>
      </c>
      <c r="C51" s="696"/>
      <c r="D51" s="696"/>
      <c r="E51" s="696"/>
      <c r="F51" s="696"/>
      <c r="G51" s="696"/>
      <c r="H51" s="696"/>
      <c r="I51" s="696"/>
      <c r="J51" s="696"/>
      <c r="K51" s="696"/>
      <c r="L51" s="696"/>
      <c r="M51" s="696"/>
      <c r="N51" s="696"/>
      <c r="O51" s="696"/>
      <c r="P51" s="696"/>
      <c r="Q51" s="696"/>
      <c r="R51" s="696"/>
      <c r="S51" s="697"/>
      <c r="T51" s="646" t="s">
        <v>138</v>
      </c>
      <c r="U51" s="647"/>
      <c r="V51" s="647"/>
      <c r="W51" s="647"/>
      <c r="X51" s="647"/>
      <c r="Y51" s="647"/>
      <c r="Z51" s="647"/>
      <c r="AA51" s="647"/>
      <c r="AB51" s="648"/>
      <c r="AC51" s="646" t="s">
        <v>139</v>
      </c>
      <c r="AD51" s="647"/>
      <c r="AE51" s="647"/>
      <c r="AF51" s="647"/>
      <c r="AG51" s="647"/>
      <c r="AH51" s="647"/>
      <c r="AI51" s="647"/>
      <c r="AJ51" s="647"/>
      <c r="AK51" s="648"/>
    </row>
    <row r="52" spans="2:47" ht="15" customHeight="1" x14ac:dyDescent="0.4">
      <c r="B52" s="698" t="s">
        <v>140</v>
      </c>
      <c r="C52" s="699"/>
      <c r="D52" s="699"/>
      <c r="E52" s="699"/>
      <c r="F52" s="699"/>
      <c r="G52" s="700"/>
      <c r="H52" s="698" t="s">
        <v>141</v>
      </c>
      <c r="I52" s="699"/>
      <c r="J52" s="699"/>
      <c r="K52" s="699"/>
      <c r="L52" s="700"/>
      <c r="M52" s="698" t="s">
        <v>142</v>
      </c>
      <c r="N52" s="699"/>
      <c r="O52" s="699"/>
      <c r="P52" s="699"/>
      <c r="Q52" s="699"/>
      <c r="R52" s="699"/>
      <c r="S52" s="700"/>
      <c r="T52" s="631" t="s">
        <v>143</v>
      </c>
      <c r="U52" s="632"/>
      <c r="V52" s="632"/>
      <c r="W52" s="632"/>
      <c r="X52" s="632"/>
      <c r="Y52" s="632"/>
      <c r="Z52" s="632"/>
      <c r="AA52" s="632"/>
      <c r="AB52" s="633"/>
      <c r="AC52" s="631" t="s">
        <v>143</v>
      </c>
      <c r="AD52" s="632"/>
      <c r="AE52" s="632"/>
      <c r="AF52" s="632"/>
      <c r="AG52" s="632"/>
      <c r="AH52" s="632"/>
      <c r="AI52" s="632"/>
      <c r="AJ52" s="632"/>
      <c r="AK52" s="633"/>
    </row>
    <row r="53" spans="2:47" ht="15.95" customHeight="1" x14ac:dyDescent="0.4">
      <c r="B53" s="652" t="s">
        <v>98</v>
      </c>
      <c r="C53" s="654" t="s">
        <v>144</v>
      </c>
      <c r="D53" s="576"/>
      <c r="E53" s="576"/>
      <c r="F53" s="576"/>
      <c r="G53" s="655"/>
      <c r="H53" s="652" t="s">
        <v>98</v>
      </c>
      <c r="I53" s="654" t="s">
        <v>145</v>
      </c>
      <c r="J53" s="576"/>
      <c r="K53" s="576"/>
      <c r="L53" s="655"/>
      <c r="M53" s="656" t="s">
        <v>146</v>
      </c>
      <c r="N53" s="657"/>
      <c r="O53" s="657"/>
      <c r="P53" s="657"/>
      <c r="Q53" s="657"/>
      <c r="R53" s="657"/>
      <c r="S53" s="658"/>
      <c r="T53" s="634"/>
      <c r="U53" s="635"/>
      <c r="V53" s="635"/>
      <c r="W53" s="635"/>
      <c r="X53" s="635"/>
      <c r="Y53" s="635"/>
      <c r="Z53" s="635"/>
      <c r="AA53" s="635"/>
      <c r="AB53" s="638"/>
      <c r="AC53" s="664"/>
      <c r="AD53" s="665"/>
      <c r="AE53" s="665"/>
      <c r="AF53" s="665"/>
      <c r="AG53" s="666"/>
      <c r="AH53" s="635"/>
      <c r="AI53" s="635"/>
      <c r="AJ53" s="635"/>
      <c r="AK53" s="638"/>
      <c r="AN53" s="10" t="s">
        <v>98</v>
      </c>
      <c r="AO53" s="10" t="str">
        <f>IF(AND($B$55="□",$B$57="□"),"■","")</f>
        <v>■</v>
      </c>
      <c r="AP53" s="10" t="s">
        <v>98</v>
      </c>
      <c r="AQ53" s="10" t="str">
        <f>IF($H$55="□","■","")</f>
        <v>■</v>
      </c>
    </row>
    <row r="54" spans="2:47" ht="15.95" customHeight="1" x14ac:dyDescent="0.4">
      <c r="B54" s="653"/>
      <c r="C54" s="576"/>
      <c r="D54" s="576"/>
      <c r="E54" s="576"/>
      <c r="F54" s="576"/>
      <c r="G54" s="655"/>
      <c r="H54" s="653"/>
      <c r="I54" s="576"/>
      <c r="J54" s="576"/>
      <c r="K54" s="576"/>
      <c r="L54" s="655"/>
      <c r="M54" s="649"/>
      <c r="N54" s="650"/>
      <c r="O54" s="650"/>
      <c r="P54" s="650"/>
      <c r="Q54" s="650"/>
      <c r="R54" s="650"/>
      <c r="S54" s="651"/>
      <c r="T54" s="634"/>
      <c r="U54" s="635"/>
      <c r="V54" s="635"/>
      <c r="W54" s="635"/>
      <c r="X54" s="635"/>
      <c r="Y54" s="635"/>
      <c r="Z54" s="635"/>
      <c r="AA54" s="635"/>
      <c r="AB54" s="638"/>
      <c r="AC54" s="652"/>
      <c r="AD54" s="667"/>
      <c r="AE54" s="667"/>
      <c r="AF54" s="667"/>
      <c r="AG54" s="668"/>
      <c r="AH54" s="635"/>
      <c r="AI54" s="635"/>
      <c r="AJ54" s="635"/>
      <c r="AK54" s="638"/>
      <c r="AN54" s="10" t="s">
        <v>98</v>
      </c>
      <c r="AO54" s="10" t="str">
        <f>IF(AND($B$53="□",$B$57="□"),"■","")</f>
        <v>■</v>
      </c>
      <c r="AP54" s="10" t="s">
        <v>98</v>
      </c>
      <c r="AQ54" s="10" t="str">
        <f>IF($H$53="□","■","")</f>
        <v>■</v>
      </c>
    </row>
    <row r="55" spans="2:47" ht="15.95" customHeight="1" x14ac:dyDescent="0.4">
      <c r="B55" s="652" t="s">
        <v>98</v>
      </c>
      <c r="C55" s="654" t="s">
        <v>147</v>
      </c>
      <c r="D55" s="576"/>
      <c r="E55" s="576"/>
      <c r="F55" s="576"/>
      <c r="G55" s="655"/>
      <c r="H55" s="652" t="s">
        <v>98</v>
      </c>
      <c r="I55" s="654" t="s">
        <v>148</v>
      </c>
      <c r="J55" s="576"/>
      <c r="K55" s="576"/>
      <c r="L55" s="655"/>
      <c r="M55" s="650"/>
      <c r="N55" s="650"/>
      <c r="O55" s="650"/>
      <c r="P55" s="650"/>
      <c r="Q55" s="650"/>
      <c r="R55" s="650"/>
      <c r="S55" s="651"/>
      <c r="T55" s="634"/>
      <c r="U55" s="635"/>
      <c r="V55" s="635"/>
      <c r="W55" s="635"/>
      <c r="X55" s="635"/>
      <c r="Y55" s="635"/>
      <c r="Z55" s="635"/>
      <c r="AA55" s="635"/>
      <c r="AB55" s="638"/>
      <c r="AC55" s="652"/>
      <c r="AD55" s="667"/>
      <c r="AE55" s="667"/>
      <c r="AF55" s="667"/>
      <c r="AG55" s="668"/>
      <c r="AH55" s="635"/>
      <c r="AI55" s="635"/>
      <c r="AJ55" s="635"/>
      <c r="AK55" s="638"/>
      <c r="AN55" s="10" t="s">
        <v>98</v>
      </c>
      <c r="AO55" s="10" t="str">
        <f>IF(AND($B$53="□",$B$55="□"),"■","")</f>
        <v>■</v>
      </c>
    </row>
    <row r="56" spans="2:47" ht="15.95" customHeight="1" x14ac:dyDescent="0.4">
      <c r="B56" s="653"/>
      <c r="C56" s="576"/>
      <c r="D56" s="576"/>
      <c r="E56" s="576"/>
      <c r="F56" s="576"/>
      <c r="G56" s="655"/>
      <c r="H56" s="653"/>
      <c r="I56" s="576"/>
      <c r="J56" s="576"/>
      <c r="K56" s="576"/>
      <c r="L56" s="655"/>
      <c r="M56" s="656" t="s">
        <v>149</v>
      </c>
      <c r="N56" s="657"/>
      <c r="O56" s="657"/>
      <c r="P56" s="657"/>
      <c r="Q56" s="657"/>
      <c r="R56" s="657"/>
      <c r="S56" s="658"/>
      <c r="T56" s="634"/>
      <c r="U56" s="635"/>
      <c r="V56" s="635"/>
      <c r="W56" s="635"/>
      <c r="X56" s="635"/>
      <c r="Y56" s="635"/>
      <c r="Z56" s="635"/>
      <c r="AA56" s="635"/>
      <c r="AB56" s="638"/>
      <c r="AC56" s="652"/>
      <c r="AD56" s="667"/>
      <c r="AE56" s="667"/>
      <c r="AF56" s="667"/>
      <c r="AG56" s="668"/>
      <c r="AH56" s="635"/>
      <c r="AI56" s="635"/>
      <c r="AJ56" s="635"/>
      <c r="AK56" s="638"/>
    </row>
    <row r="57" spans="2:47" ht="15.95" customHeight="1" x14ac:dyDescent="0.4">
      <c r="B57" s="652" t="s">
        <v>98</v>
      </c>
      <c r="C57" s="654" t="s">
        <v>150</v>
      </c>
      <c r="D57" s="576"/>
      <c r="E57" s="576"/>
      <c r="F57" s="576"/>
      <c r="G57" s="655"/>
      <c r="H57" s="662"/>
      <c r="I57" s="672"/>
      <c r="J57" s="576"/>
      <c r="K57" s="576"/>
      <c r="L57" s="655"/>
      <c r="M57" s="649"/>
      <c r="N57" s="673"/>
      <c r="O57" s="673"/>
      <c r="P57" s="673"/>
      <c r="Q57" s="673"/>
      <c r="R57" s="673"/>
      <c r="S57" s="674"/>
      <c r="T57" s="634"/>
      <c r="U57" s="635"/>
      <c r="V57" s="635"/>
      <c r="W57" s="635"/>
      <c r="X57" s="635"/>
      <c r="Y57" s="635"/>
      <c r="Z57" s="635"/>
      <c r="AA57" s="635"/>
      <c r="AB57" s="638"/>
      <c r="AC57" s="652"/>
      <c r="AD57" s="667"/>
      <c r="AE57" s="667"/>
      <c r="AF57" s="667"/>
      <c r="AG57" s="668"/>
      <c r="AH57" s="635"/>
      <c r="AI57" s="635"/>
      <c r="AJ57" s="635"/>
      <c r="AK57" s="638"/>
    </row>
    <row r="58" spans="2:47" ht="15.95" customHeight="1" x14ac:dyDescent="0.4">
      <c r="B58" s="659"/>
      <c r="C58" s="660"/>
      <c r="D58" s="660"/>
      <c r="E58" s="660"/>
      <c r="F58" s="660"/>
      <c r="G58" s="661"/>
      <c r="H58" s="663"/>
      <c r="I58" s="660"/>
      <c r="J58" s="660"/>
      <c r="K58" s="660"/>
      <c r="L58" s="661"/>
      <c r="M58" s="675"/>
      <c r="N58" s="675"/>
      <c r="O58" s="675"/>
      <c r="P58" s="675"/>
      <c r="Q58" s="675"/>
      <c r="R58" s="675"/>
      <c r="S58" s="676"/>
      <c r="T58" s="636"/>
      <c r="U58" s="637"/>
      <c r="V58" s="637"/>
      <c r="W58" s="637"/>
      <c r="X58" s="637"/>
      <c r="Y58" s="637"/>
      <c r="Z58" s="637"/>
      <c r="AA58" s="637"/>
      <c r="AB58" s="639"/>
      <c r="AC58" s="669"/>
      <c r="AD58" s="670"/>
      <c r="AE58" s="670"/>
      <c r="AF58" s="670"/>
      <c r="AG58" s="671"/>
      <c r="AH58" s="637"/>
      <c r="AI58" s="637"/>
      <c r="AJ58" s="637"/>
      <c r="AK58" s="639"/>
    </row>
    <row r="59" spans="2:47" ht="15" customHeight="1" x14ac:dyDescent="0.4">
      <c r="B59" s="646" t="s">
        <v>151</v>
      </c>
      <c r="C59" s="647"/>
      <c r="D59" s="647"/>
      <c r="E59" s="647"/>
      <c r="F59" s="647"/>
      <c r="G59" s="647"/>
      <c r="H59" s="647"/>
      <c r="I59" s="647"/>
      <c r="J59" s="648"/>
      <c r="K59" s="646" t="s">
        <v>152</v>
      </c>
      <c r="L59" s="647"/>
      <c r="M59" s="647"/>
      <c r="N59" s="647"/>
      <c r="O59" s="647"/>
      <c r="P59" s="647"/>
      <c r="Q59" s="647"/>
      <c r="R59" s="647"/>
      <c r="S59" s="648"/>
      <c r="T59" s="646" t="s">
        <v>153</v>
      </c>
      <c r="U59" s="647"/>
      <c r="V59" s="647"/>
      <c r="W59" s="647"/>
      <c r="X59" s="647"/>
      <c r="Y59" s="647"/>
      <c r="Z59" s="647"/>
      <c r="AA59" s="647"/>
      <c r="AB59" s="648"/>
      <c r="AC59" s="646" t="s">
        <v>154</v>
      </c>
      <c r="AD59" s="647"/>
      <c r="AE59" s="647"/>
      <c r="AF59" s="647"/>
      <c r="AG59" s="647"/>
      <c r="AH59" s="647"/>
      <c r="AI59" s="647"/>
      <c r="AJ59" s="647"/>
      <c r="AK59" s="648"/>
    </row>
    <row r="60" spans="2:47" ht="15" customHeight="1" x14ac:dyDescent="0.4">
      <c r="B60" s="631" t="s">
        <v>143</v>
      </c>
      <c r="C60" s="632"/>
      <c r="D60" s="632"/>
      <c r="E60" s="632"/>
      <c r="F60" s="632"/>
      <c r="G60" s="632"/>
      <c r="H60" s="632"/>
      <c r="I60" s="632"/>
      <c r="J60" s="633"/>
      <c r="K60" s="631" t="s">
        <v>143</v>
      </c>
      <c r="L60" s="632"/>
      <c r="M60" s="632"/>
      <c r="N60" s="632"/>
      <c r="O60" s="632"/>
      <c r="P60" s="632"/>
      <c r="Q60" s="632"/>
      <c r="R60" s="632"/>
      <c r="S60" s="633"/>
      <c r="T60" s="631" t="s">
        <v>143</v>
      </c>
      <c r="U60" s="632"/>
      <c r="V60" s="632"/>
      <c r="W60" s="632"/>
      <c r="X60" s="632"/>
      <c r="Y60" s="632"/>
      <c r="Z60" s="632"/>
      <c r="AA60" s="632"/>
      <c r="AB60" s="633"/>
      <c r="AC60" s="631" t="s">
        <v>143</v>
      </c>
      <c r="AD60" s="632"/>
      <c r="AE60" s="632"/>
      <c r="AF60" s="632"/>
      <c r="AG60" s="632"/>
      <c r="AH60" s="632"/>
      <c r="AI60" s="632"/>
      <c r="AJ60" s="632"/>
      <c r="AK60" s="633"/>
    </row>
    <row r="61" spans="2:47" ht="15.95" customHeight="1" x14ac:dyDescent="0.4">
      <c r="B61" s="634"/>
      <c r="C61" s="635"/>
      <c r="D61" s="635"/>
      <c r="E61" s="635"/>
      <c r="F61" s="635"/>
      <c r="G61" s="635"/>
      <c r="H61" s="635"/>
      <c r="I61" s="635"/>
      <c r="J61" s="638"/>
      <c r="K61" s="634"/>
      <c r="L61" s="635"/>
      <c r="M61" s="635"/>
      <c r="N61" s="635"/>
      <c r="O61" s="635"/>
      <c r="P61" s="635"/>
      <c r="Q61" s="635"/>
      <c r="R61" s="635"/>
      <c r="S61" s="638"/>
      <c r="T61" s="634"/>
      <c r="U61" s="635"/>
      <c r="V61" s="635"/>
      <c r="W61" s="635"/>
      <c r="X61" s="635"/>
      <c r="Y61" s="635"/>
      <c r="Z61" s="635"/>
      <c r="AA61" s="635"/>
      <c r="AB61" s="638"/>
      <c r="AC61" s="640"/>
      <c r="AD61" s="641"/>
      <c r="AE61" s="641"/>
      <c r="AF61" s="641"/>
      <c r="AG61" s="641"/>
      <c r="AH61" s="641"/>
      <c r="AI61" s="641"/>
      <c r="AJ61" s="641"/>
      <c r="AK61" s="644"/>
    </row>
    <row r="62" spans="2:47" ht="15.95" customHeight="1" x14ac:dyDescent="0.4">
      <c r="B62" s="634"/>
      <c r="C62" s="635"/>
      <c r="D62" s="635"/>
      <c r="E62" s="635"/>
      <c r="F62" s="635"/>
      <c r="G62" s="635"/>
      <c r="H62" s="635"/>
      <c r="I62" s="635"/>
      <c r="J62" s="638"/>
      <c r="K62" s="634"/>
      <c r="L62" s="635"/>
      <c r="M62" s="635"/>
      <c r="N62" s="635"/>
      <c r="O62" s="635"/>
      <c r="P62" s="635"/>
      <c r="Q62" s="635"/>
      <c r="R62" s="635"/>
      <c r="S62" s="638"/>
      <c r="T62" s="634"/>
      <c r="U62" s="635"/>
      <c r="V62" s="635"/>
      <c r="W62" s="635"/>
      <c r="X62" s="635"/>
      <c r="Y62" s="635"/>
      <c r="Z62" s="635"/>
      <c r="AA62" s="635"/>
      <c r="AB62" s="638"/>
      <c r="AC62" s="640"/>
      <c r="AD62" s="641"/>
      <c r="AE62" s="641"/>
      <c r="AF62" s="641"/>
      <c r="AG62" s="641"/>
      <c r="AH62" s="641"/>
      <c r="AI62" s="641"/>
      <c r="AJ62" s="641"/>
      <c r="AK62" s="644"/>
    </row>
    <row r="63" spans="2:47" ht="15.95" customHeight="1" x14ac:dyDescent="0.4">
      <c r="B63" s="634"/>
      <c r="C63" s="635"/>
      <c r="D63" s="635"/>
      <c r="E63" s="635"/>
      <c r="F63" s="635"/>
      <c r="G63" s="635"/>
      <c r="H63" s="635"/>
      <c r="I63" s="635"/>
      <c r="J63" s="638"/>
      <c r="K63" s="634"/>
      <c r="L63" s="635"/>
      <c r="M63" s="635"/>
      <c r="N63" s="635"/>
      <c r="O63" s="635"/>
      <c r="P63" s="635"/>
      <c r="Q63" s="635"/>
      <c r="R63" s="635"/>
      <c r="S63" s="638"/>
      <c r="T63" s="634"/>
      <c r="U63" s="635"/>
      <c r="V63" s="635"/>
      <c r="W63" s="635"/>
      <c r="X63" s="635"/>
      <c r="Y63" s="635"/>
      <c r="Z63" s="635"/>
      <c r="AA63" s="635"/>
      <c r="AB63" s="638"/>
      <c r="AC63" s="640"/>
      <c r="AD63" s="641"/>
      <c r="AE63" s="641"/>
      <c r="AF63" s="641"/>
      <c r="AG63" s="641"/>
      <c r="AH63" s="641"/>
      <c r="AI63" s="641"/>
      <c r="AJ63" s="641"/>
      <c r="AK63" s="644"/>
    </row>
    <row r="64" spans="2:47" ht="15.95" customHeight="1" x14ac:dyDescent="0.4">
      <c r="B64" s="634"/>
      <c r="C64" s="635"/>
      <c r="D64" s="635"/>
      <c r="E64" s="635"/>
      <c r="F64" s="635"/>
      <c r="G64" s="635"/>
      <c r="H64" s="635"/>
      <c r="I64" s="635"/>
      <c r="J64" s="638"/>
      <c r="K64" s="634"/>
      <c r="L64" s="635"/>
      <c r="M64" s="635"/>
      <c r="N64" s="635"/>
      <c r="O64" s="635"/>
      <c r="P64" s="635"/>
      <c r="Q64" s="635"/>
      <c r="R64" s="635"/>
      <c r="S64" s="638"/>
      <c r="T64" s="634"/>
      <c r="U64" s="635"/>
      <c r="V64" s="635"/>
      <c r="W64" s="635"/>
      <c r="X64" s="635"/>
      <c r="Y64" s="635"/>
      <c r="Z64" s="635"/>
      <c r="AA64" s="635"/>
      <c r="AB64" s="638"/>
      <c r="AC64" s="640"/>
      <c r="AD64" s="641"/>
      <c r="AE64" s="641"/>
      <c r="AF64" s="641"/>
      <c r="AG64" s="641"/>
      <c r="AH64" s="641"/>
      <c r="AI64" s="641"/>
      <c r="AJ64" s="641"/>
      <c r="AK64" s="644"/>
    </row>
    <row r="65" spans="2:47" ht="15.95" customHeight="1" x14ac:dyDescent="0.4">
      <c r="B65" s="634"/>
      <c r="C65" s="635"/>
      <c r="D65" s="635"/>
      <c r="E65" s="635"/>
      <c r="F65" s="635"/>
      <c r="G65" s="635"/>
      <c r="H65" s="635"/>
      <c r="I65" s="635"/>
      <c r="J65" s="638"/>
      <c r="K65" s="634"/>
      <c r="L65" s="635"/>
      <c r="M65" s="635"/>
      <c r="N65" s="635"/>
      <c r="O65" s="635"/>
      <c r="P65" s="635"/>
      <c r="Q65" s="635"/>
      <c r="R65" s="635"/>
      <c r="S65" s="638"/>
      <c r="T65" s="634"/>
      <c r="U65" s="635"/>
      <c r="V65" s="635"/>
      <c r="W65" s="635"/>
      <c r="X65" s="635"/>
      <c r="Y65" s="635"/>
      <c r="Z65" s="635"/>
      <c r="AA65" s="635"/>
      <c r="AB65" s="638"/>
      <c r="AC65" s="640"/>
      <c r="AD65" s="641"/>
      <c r="AE65" s="641"/>
      <c r="AF65" s="641"/>
      <c r="AG65" s="641"/>
      <c r="AH65" s="641"/>
      <c r="AI65" s="641"/>
      <c r="AJ65" s="641"/>
      <c r="AK65" s="644"/>
    </row>
    <row r="66" spans="2:47" ht="15.95" customHeight="1" x14ac:dyDescent="0.4">
      <c r="B66" s="636"/>
      <c r="C66" s="637"/>
      <c r="D66" s="637"/>
      <c r="E66" s="637"/>
      <c r="F66" s="637"/>
      <c r="G66" s="637"/>
      <c r="H66" s="637"/>
      <c r="I66" s="637"/>
      <c r="J66" s="639"/>
      <c r="K66" s="636"/>
      <c r="L66" s="637"/>
      <c r="M66" s="637"/>
      <c r="N66" s="637"/>
      <c r="O66" s="637"/>
      <c r="P66" s="637"/>
      <c r="Q66" s="637"/>
      <c r="R66" s="637"/>
      <c r="S66" s="639"/>
      <c r="T66" s="636"/>
      <c r="U66" s="637"/>
      <c r="V66" s="637"/>
      <c r="W66" s="637"/>
      <c r="X66" s="637"/>
      <c r="Y66" s="637"/>
      <c r="Z66" s="637"/>
      <c r="AA66" s="637"/>
      <c r="AB66" s="639"/>
      <c r="AC66" s="642"/>
      <c r="AD66" s="643"/>
      <c r="AE66" s="643"/>
      <c r="AF66" s="643"/>
      <c r="AG66" s="643"/>
      <c r="AH66" s="643"/>
      <c r="AI66" s="643"/>
      <c r="AJ66" s="643"/>
      <c r="AK66" s="645"/>
    </row>
    <row r="67" spans="2:47" s="289" customFormat="1" ht="12" customHeight="1" x14ac:dyDescent="0.25">
      <c r="B67" s="314" t="s">
        <v>155</v>
      </c>
      <c r="C67" s="10"/>
      <c r="D67" s="10"/>
      <c r="E67" s="573" t="s">
        <v>156</v>
      </c>
      <c r="F67" s="573"/>
      <c r="G67" s="573"/>
      <c r="H67" s="573"/>
      <c r="I67" s="573"/>
      <c r="J67" s="573"/>
      <c r="K67" s="573"/>
      <c r="L67" s="573"/>
      <c r="M67" s="573"/>
      <c r="N67" s="573"/>
      <c r="O67" s="573"/>
      <c r="P67" s="573"/>
      <c r="Q67" s="573"/>
      <c r="R67" s="573"/>
      <c r="S67" s="573"/>
      <c r="T67" s="573"/>
      <c r="U67" s="573"/>
      <c r="V67" s="573"/>
      <c r="W67" s="573"/>
      <c r="X67" s="573"/>
      <c r="Y67" s="573"/>
      <c r="Z67" s="573"/>
      <c r="AA67" s="573"/>
      <c r="AB67" s="573"/>
      <c r="AC67" s="573"/>
      <c r="AD67" s="573"/>
      <c r="AE67" s="573"/>
      <c r="AF67" s="573"/>
      <c r="AG67" s="573"/>
      <c r="AH67" s="573"/>
      <c r="AI67" s="573"/>
      <c r="AJ67" s="573"/>
      <c r="AK67" s="573"/>
      <c r="AL67" s="324"/>
      <c r="AM67" s="10"/>
      <c r="AN67" s="10"/>
      <c r="AO67" s="10"/>
      <c r="AP67" s="10"/>
      <c r="AQ67" s="10"/>
      <c r="AR67" s="10"/>
      <c r="AS67" s="10"/>
      <c r="AT67" s="10"/>
      <c r="AU67" s="10"/>
    </row>
    <row r="69" spans="2:47" ht="30" customHeight="1" thickBot="1" x14ac:dyDescent="0.45"/>
    <row r="70" spans="2:47" s="289" customFormat="1" ht="27.75" customHeight="1" x14ac:dyDescent="0.4">
      <c r="B70" s="499" t="s">
        <v>157</v>
      </c>
      <c r="C70" s="502" t="s">
        <v>158</v>
      </c>
      <c r="D70" s="502"/>
      <c r="E70" s="503"/>
      <c r="F70" s="599" t="s">
        <v>124</v>
      </c>
      <c r="G70" s="599"/>
      <c r="H70" s="600"/>
      <c r="I70" s="601" t="s">
        <v>125</v>
      </c>
      <c r="J70" s="602"/>
      <c r="K70" s="603" t="s">
        <v>159</v>
      </c>
      <c r="L70" s="604"/>
      <c r="M70" s="604"/>
      <c r="N70" s="604"/>
      <c r="O70" s="604"/>
      <c r="P70" s="604"/>
      <c r="Q70" s="604"/>
      <c r="R70" s="604"/>
      <c r="S70" s="604"/>
      <c r="T70" s="604"/>
      <c r="U70" s="604"/>
      <c r="V70" s="604"/>
      <c r="W70" s="604"/>
      <c r="X70" s="604"/>
      <c r="Y70" s="604"/>
      <c r="Z70" s="604"/>
      <c r="AA70" s="604"/>
      <c r="AB70" s="604"/>
      <c r="AC70" s="604"/>
      <c r="AD70" s="604"/>
      <c r="AE70" s="604"/>
      <c r="AF70" s="604"/>
      <c r="AG70" s="604"/>
      <c r="AH70" s="604"/>
      <c r="AI70" s="604"/>
      <c r="AJ70" s="604"/>
      <c r="AK70" s="605"/>
      <c r="AL70" s="10"/>
      <c r="AM70" s="10"/>
      <c r="AN70" s="10"/>
      <c r="AP70" s="311"/>
      <c r="AQ70" s="10"/>
      <c r="AR70" s="10"/>
      <c r="AS70" s="10"/>
      <c r="AT70" s="10"/>
      <c r="AU70" s="10"/>
    </row>
    <row r="71" spans="2:47" s="289" customFormat="1" ht="18.95" customHeight="1" x14ac:dyDescent="0.4">
      <c r="B71" s="500"/>
      <c r="C71" s="504"/>
      <c r="D71" s="504"/>
      <c r="E71" s="505"/>
      <c r="F71" s="606" t="s">
        <v>160</v>
      </c>
      <c r="G71" s="609" t="s">
        <v>161</v>
      </c>
      <c r="H71" s="610"/>
      <c r="I71" s="559" t="s">
        <v>162</v>
      </c>
      <c r="J71" s="560"/>
      <c r="K71" s="407" t="s">
        <v>250</v>
      </c>
      <c r="L71" s="615" t="s">
        <v>163</v>
      </c>
      <c r="M71" s="615"/>
      <c r="N71" s="615"/>
      <c r="O71" s="615"/>
      <c r="P71" s="615"/>
      <c r="Q71" s="615"/>
      <c r="R71" s="326" t="s">
        <v>164</v>
      </c>
      <c r="S71" s="623" t="s">
        <v>165</v>
      </c>
      <c r="T71" s="623"/>
      <c r="U71" s="623"/>
      <c r="V71" s="623"/>
      <c r="W71" s="623"/>
      <c r="X71" s="623"/>
      <c r="Y71" s="623"/>
      <c r="Z71" s="623"/>
      <c r="AA71" s="623"/>
      <c r="AB71" s="623"/>
      <c r="AC71" s="623"/>
      <c r="AD71" s="623"/>
      <c r="AE71" s="623"/>
      <c r="AF71" s="623"/>
      <c r="AG71" s="623"/>
      <c r="AH71" s="623"/>
      <c r="AI71" s="623"/>
      <c r="AJ71" s="623"/>
      <c r="AK71" s="624"/>
      <c r="AL71" s="10"/>
      <c r="AM71" s="10"/>
      <c r="AN71" s="10" t="s">
        <v>102</v>
      </c>
      <c r="AO71" s="10" t="str">
        <f>IF(AND($K$73="□",$K$72="□"),"■","")</f>
        <v>■</v>
      </c>
      <c r="AP71" s="10"/>
      <c r="AQ71" s="10"/>
      <c r="AR71" s="10"/>
    </row>
    <row r="72" spans="2:47" s="289" customFormat="1" ht="18.95" customHeight="1" x14ac:dyDescent="0.4">
      <c r="B72" s="500"/>
      <c r="C72" s="504"/>
      <c r="D72" s="504"/>
      <c r="E72" s="505"/>
      <c r="F72" s="607"/>
      <c r="G72" s="611"/>
      <c r="H72" s="612"/>
      <c r="I72" s="561"/>
      <c r="J72" s="562"/>
      <c r="K72" s="327" t="s">
        <v>98</v>
      </c>
      <c r="L72" s="536" t="s">
        <v>166</v>
      </c>
      <c r="M72" s="536"/>
      <c r="N72" s="536"/>
      <c r="O72" s="536"/>
      <c r="P72" s="536"/>
      <c r="Q72" s="536"/>
      <c r="R72" s="328" t="s">
        <v>167</v>
      </c>
      <c r="S72" s="536" t="s">
        <v>168</v>
      </c>
      <c r="T72" s="536"/>
      <c r="U72" s="536"/>
      <c r="V72" s="536"/>
      <c r="W72" s="329" t="s">
        <v>169</v>
      </c>
      <c r="X72" s="625"/>
      <c r="Y72" s="625"/>
      <c r="Z72" s="625"/>
      <c r="AA72" s="625"/>
      <c r="AB72" s="625"/>
      <c r="AC72" s="625"/>
      <c r="AD72" s="625"/>
      <c r="AE72" s="330" t="s">
        <v>170</v>
      </c>
      <c r="AF72" s="331" t="s">
        <v>167</v>
      </c>
      <c r="AG72" s="626" t="s">
        <v>171</v>
      </c>
      <c r="AH72" s="626"/>
      <c r="AI72" s="626"/>
      <c r="AJ72" s="626"/>
      <c r="AK72" s="627"/>
      <c r="AL72" s="10"/>
      <c r="AN72" s="10" t="s">
        <v>102</v>
      </c>
      <c r="AO72" s="10" t="str">
        <f>IF(AND($K$73="□",$K$71="□"),"■","")</f>
        <v/>
      </c>
      <c r="AS72" s="10"/>
      <c r="AT72" s="10"/>
      <c r="AU72" s="10"/>
    </row>
    <row r="73" spans="2:47" s="289" customFormat="1" ht="18.95" customHeight="1" x14ac:dyDescent="0.4">
      <c r="B73" s="500"/>
      <c r="C73" s="504"/>
      <c r="D73" s="504"/>
      <c r="E73" s="505"/>
      <c r="F73" s="607"/>
      <c r="G73" s="611"/>
      <c r="H73" s="612"/>
      <c r="I73" s="561"/>
      <c r="J73" s="562"/>
      <c r="K73" s="327" t="s">
        <v>98</v>
      </c>
      <c r="L73" s="536" t="s">
        <v>172</v>
      </c>
      <c r="M73" s="536"/>
      <c r="N73" s="536"/>
      <c r="O73" s="536"/>
      <c r="P73" s="536"/>
      <c r="Q73" s="536"/>
      <c r="R73" s="328" t="s">
        <v>173</v>
      </c>
      <c r="S73" s="623" t="s">
        <v>174</v>
      </c>
      <c r="T73" s="623"/>
      <c r="U73" s="623"/>
      <c r="V73" s="623"/>
      <c r="W73" s="623"/>
      <c r="X73" s="623"/>
      <c r="Y73" s="623"/>
      <c r="Z73" s="623"/>
      <c r="AA73" s="623"/>
      <c r="AB73" s="623"/>
      <c r="AC73" s="623"/>
      <c r="AD73" s="623"/>
      <c r="AE73" s="623"/>
      <c r="AF73" s="623"/>
      <c r="AG73" s="623"/>
      <c r="AH73" s="623"/>
      <c r="AI73" s="623"/>
      <c r="AJ73" s="623"/>
      <c r="AK73" s="624"/>
      <c r="AL73" s="10"/>
      <c r="AN73" s="10" t="s">
        <v>102</v>
      </c>
      <c r="AO73" s="10" t="str">
        <f>IF(AND($K$72="□",$K$71="□"),"■","")</f>
        <v/>
      </c>
      <c r="AS73" s="10"/>
      <c r="AT73" s="10"/>
      <c r="AU73" s="10"/>
    </row>
    <row r="74" spans="2:47" s="289" customFormat="1" ht="18.95" customHeight="1" x14ac:dyDescent="0.4">
      <c r="B74" s="500"/>
      <c r="C74" s="504"/>
      <c r="D74" s="504"/>
      <c r="E74" s="505"/>
      <c r="F74" s="607"/>
      <c r="G74" s="611"/>
      <c r="H74" s="612"/>
      <c r="I74" s="563"/>
      <c r="J74" s="564"/>
      <c r="K74" s="332"/>
      <c r="L74" s="333"/>
      <c r="M74" s="333"/>
      <c r="N74" s="333"/>
      <c r="O74" s="333"/>
      <c r="P74" s="333"/>
      <c r="Q74" s="333"/>
      <c r="R74" s="328"/>
      <c r="S74" s="333" t="s">
        <v>175</v>
      </c>
      <c r="T74" s="616"/>
      <c r="U74" s="616"/>
      <c r="V74" s="616"/>
      <c r="W74" s="616"/>
      <c r="X74" s="616"/>
      <c r="Y74" s="616"/>
      <c r="Z74" s="616"/>
      <c r="AA74" s="616"/>
      <c r="AB74" s="616"/>
      <c r="AC74" s="616"/>
      <c r="AD74" s="616"/>
      <c r="AE74" s="616"/>
      <c r="AF74" s="616"/>
      <c r="AG74" s="616"/>
      <c r="AH74" s="616"/>
      <c r="AI74" s="616"/>
      <c r="AJ74" s="616"/>
      <c r="AK74" s="334" t="s">
        <v>176</v>
      </c>
      <c r="AL74" s="10"/>
      <c r="AN74" s="10"/>
      <c r="AO74" s="10"/>
      <c r="AS74" s="10"/>
      <c r="AT74" s="10"/>
      <c r="AU74" s="10"/>
    </row>
    <row r="75" spans="2:47" s="289" customFormat="1" ht="18.95" customHeight="1" x14ac:dyDescent="0.4">
      <c r="B75" s="500"/>
      <c r="C75" s="504"/>
      <c r="D75" s="504"/>
      <c r="E75" s="505"/>
      <c r="F75" s="607"/>
      <c r="G75" s="611"/>
      <c r="H75" s="612"/>
      <c r="I75" s="559" t="s">
        <v>653</v>
      </c>
      <c r="J75" s="560"/>
      <c r="K75" s="408" t="s">
        <v>250</v>
      </c>
      <c r="L75" s="617" t="s">
        <v>654</v>
      </c>
      <c r="M75" s="617"/>
      <c r="N75" s="617"/>
      <c r="O75" s="617"/>
      <c r="P75" s="617"/>
      <c r="Q75" s="617"/>
      <c r="R75" s="617"/>
      <c r="S75" s="617"/>
      <c r="T75" s="336"/>
      <c r="U75" s="336"/>
      <c r="V75" s="336"/>
      <c r="W75" s="336"/>
      <c r="X75" s="336"/>
      <c r="Y75" s="336"/>
      <c r="Z75" s="336"/>
      <c r="AA75" s="336"/>
      <c r="AB75" s="336"/>
      <c r="AC75" s="336"/>
      <c r="AD75" s="336"/>
      <c r="AE75" s="336"/>
      <c r="AF75" s="336"/>
      <c r="AG75" s="336"/>
      <c r="AH75" s="336"/>
      <c r="AI75" s="336"/>
      <c r="AJ75" s="336"/>
      <c r="AK75" s="337"/>
      <c r="AL75" s="10"/>
      <c r="AM75" s="10"/>
      <c r="AN75" s="10" t="s">
        <v>98</v>
      </c>
      <c r="AO75" s="10" t="str">
        <f>IF(AND($K$76="□",$K$77="□"),"■","")</f>
        <v>■</v>
      </c>
      <c r="AQ75" s="10"/>
      <c r="AR75" s="10"/>
      <c r="AS75" s="10"/>
      <c r="AT75" s="10"/>
      <c r="AU75" s="10"/>
    </row>
    <row r="76" spans="2:47" s="289" customFormat="1" ht="18.95" customHeight="1" x14ac:dyDescent="0.4">
      <c r="B76" s="500"/>
      <c r="C76" s="504"/>
      <c r="D76" s="504"/>
      <c r="E76" s="505"/>
      <c r="F76" s="607"/>
      <c r="G76" s="611"/>
      <c r="H76" s="612"/>
      <c r="I76" s="561"/>
      <c r="J76" s="562"/>
      <c r="K76" s="327" t="s">
        <v>98</v>
      </c>
      <c r="L76" s="618" t="s">
        <v>655</v>
      </c>
      <c r="M76" s="618"/>
      <c r="N76" s="618"/>
      <c r="O76" s="618"/>
      <c r="P76" s="618"/>
      <c r="Q76" s="618"/>
      <c r="R76" s="618"/>
      <c r="S76" s="618"/>
      <c r="T76" s="619" t="s">
        <v>656</v>
      </c>
      <c r="U76" s="619"/>
      <c r="V76" s="619"/>
      <c r="W76" s="619"/>
      <c r="X76" s="619"/>
      <c r="Y76" s="619"/>
      <c r="Z76" s="619"/>
      <c r="AA76" s="619"/>
      <c r="AB76" s="619"/>
      <c r="AC76" s="619"/>
      <c r="AD76" s="619"/>
      <c r="AE76" s="619"/>
      <c r="AF76" s="619"/>
      <c r="AG76" s="619"/>
      <c r="AH76" s="619"/>
      <c r="AI76" s="619"/>
      <c r="AJ76" s="619"/>
      <c r="AK76" s="620"/>
      <c r="AL76" s="10"/>
      <c r="AM76" s="10"/>
      <c r="AN76" s="10" t="s">
        <v>98</v>
      </c>
      <c r="AO76" s="10" t="str">
        <f>IF(AND($K$75="□",$K$77="□"),"■","")</f>
        <v/>
      </c>
      <c r="AQ76" s="10"/>
      <c r="AR76" s="10"/>
      <c r="AS76" s="10"/>
      <c r="AT76" s="10"/>
      <c r="AU76" s="10"/>
    </row>
    <row r="77" spans="2:47" s="289" customFormat="1" ht="18.95" customHeight="1" x14ac:dyDescent="0.4">
      <c r="B77" s="500"/>
      <c r="C77" s="504"/>
      <c r="D77" s="504"/>
      <c r="E77" s="505"/>
      <c r="F77" s="608"/>
      <c r="G77" s="613"/>
      <c r="H77" s="614"/>
      <c r="I77" s="563"/>
      <c r="J77" s="564"/>
      <c r="K77" s="338" t="s">
        <v>98</v>
      </c>
      <c r="L77" s="552" t="s">
        <v>657</v>
      </c>
      <c r="M77" s="552"/>
      <c r="N77" s="552"/>
      <c r="O77" s="552"/>
      <c r="P77" s="552"/>
      <c r="Q77" s="552"/>
      <c r="R77" s="552"/>
      <c r="S77" s="552"/>
      <c r="T77" s="621" t="s">
        <v>656</v>
      </c>
      <c r="U77" s="621"/>
      <c r="V77" s="621"/>
      <c r="W77" s="621"/>
      <c r="X77" s="621"/>
      <c r="Y77" s="621"/>
      <c r="Z77" s="621"/>
      <c r="AA77" s="621"/>
      <c r="AB77" s="621"/>
      <c r="AC77" s="621"/>
      <c r="AD77" s="621"/>
      <c r="AE77" s="621"/>
      <c r="AF77" s="621"/>
      <c r="AG77" s="621"/>
      <c r="AH77" s="621"/>
      <c r="AI77" s="621"/>
      <c r="AJ77" s="621"/>
      <c r="AK77" s="622"/>
      <c r="AL77" s="10"/>
      <c r="AM77" s="10"/>
      <c r="AN77" s="10" t="s">
        <v>98</v>
      </c>
      <c r="AO77" s="10" t="str">
        <f>IF(AND($K$75="□",$K$76="□"),"■","")</f>
        <v/>
      </c>
      <c r="AQ77" s="10"/>
      <c r="AR77" s="10"/>
      <c r="AS77" s="10"/>
      <c r="AT77" s="10"/>
      <c r="AU77" s="10"/>
    </row>
    <row r="78" spans="2:47" s="289" customFormat="1" ht="18.399999999999999" customHeight="1" x14ac:dyDescent="0.4">
      <c r="B78" s="500"/>
      <c r="C78" s="504"/>
      <c r="D78" s="504"/>
      <c r="E78" s="505"/>
      <c r="F78" s="628" t="s">
        <v>177</v>
      </c>
      <c r="G78" s="553" t="s">
        <v>178</v>
      </c>
      <c r="H78" s="554"/>
      <c r="I78" s="559" t="s">
        <v>179</v>
      </c>
      <c r="J78" s="560"/>
      <c r="K78" s="408" t="s">
        <v>250</v>
      </c>
      <c r="L78" s="565" t="s">
        <v>180</v>
      </c>
      <c r="M78" s="565"/>
      <c r="N78" s="566"/>
      <c r="O78" s="409" t="s">
        <v>250</v>
      </c>
      <c r="P78" s="551" t="s">
        <v>181</v>
      </c>
      <c r="Q78" s="567"/>
      <c r="R78" s="567"/>
      <c r="S78" s="567"/>
      <c r="T78" s="567"/>
      <c r="U78" s="567"/>
      <c r="V78" s="567"/>
      <c r="W78" s="340" t="s">
        <v>182</v>
      </c>
      <c r="X78" s="568" t="s">
        <v>183</v>
      </c>
      <c r="Y78" s="568"/>
      <c r="Z78" s="568"/>
      <c r="AA78" s="568"/>
      <c r="AB78" s="568"/>
      <c r="AC78" s="568"/>
      <c r="AD78" s="568"/>
      <c r="AE78" s="1340" t="s">
        <v>605</v>
      </c>
      <c r="AF78" s="1340"/>
      <c r="AG78" s="1340"/>
      <c r="AH78" s="1340"/>
      <c r="AI78" s="1340"/>
      <c r="AJ78" s="1340"/>
      <c r="AK78" s="341" t="s">
        <v>184</v>
      </c>
      <c r="AL78" s="10"/>
      <c r="AM78" s="10"/>
      <c r="AN78" s="10" t="s">
        <v>102</v>
      </c>
      <c r="AO78" s="10" t="str">
        <f>IF(AND($K$82="□"),"■","")</f>
        <v>■</v>
      </c>
      <c r="AP78" s="10"/>
      <c r="AS78" s="10"/>
      <c r="AT78" s="10"/>
      <c r="AU78" s="10"/>
    </row>
    <row r="79" spans="2:47" s="289" customFormat="1" ht="18.95" customHeight="1" x14ac:dyDescent="0.4">
      <c r="B79" s="500"/>
      <c r="C79" s="504"/>
      <c r="D79" s="504"/>
      <c r="E79" s="505"/>
      <c r="F79" s="629"/>
      <c r="G79" s="555"/>
      <c r="H79" s="556"/>
      <c r="I79" s="561"/>
      <c r="J79" s="562"/>
      <c r="K79" s="575"/>
      <c r="L79" s="576"/>
      <c r="M79" s="576"/>
      <c r="N79" s="577"/>
      <c r="O79" s="342" t="s">
        <v>102</v>
      </c>
      <c r="P79" s="582" t="s">
        <v>185</v>
      </c>
      <c r="Q79" s="582"/>
      <c r="R79" s="582"/>
      <c r="S79" s="582"/>
      <c r="T79" s="583" t="s">
        <v>186</v>
      </c>
      <c r="U79" s="584"/>
      <c r="V79" s="584"/>
      <c r="W79" s="584"/>
      <c r="X79" s="584"/>
      <c r="Y79" s="584"/>
      <c r="Z79" s="584"/>
      <c r="AA79" s="584"/>
      <c r="AB79" s="584"/>
      <c r="AC79" s="584"/>
      <c r="AD79" s="584"/>
      <c r="AE79" s="584"/>
      <c r="AF79" s="584"/>
      <c r="AG79" s="584"/>
      <c r="AH79" s="584"/>
      <c r="AI79" s="584"/>
      <c r="AJ79" s="584"/>
      <c r="AK79" s="585"/>
      <c r="AL79" s="10"/>
      <c r="AN79" s="10" t="s">
        <v>102</v>
      </c>
      <c r="AO79" s="10" t="str">
        <f>IF(AND($K$82="□",$O$79="□"),"■","")</f>
        <v>■</v>
      </c>
      <c r="AP79" s="10"/>
      <c r="AQ79" s="10"/>
      <c r="AR79" s="10"/>
      <c r="AS79" s="10"/>
      <c r="AT79" s="10"/>
      <c r="AU79" s="10"/>
    </row>
    <row r="80" spans="2:47" s="289" customFormat="1" ht="18.95" customHeight="1" x14ac:dyDescent="0.4">
      <c r="B80" s="500"/>
      <c r="C80" s="504"/>
      <c r="D80" s="504"/>
      <c r="E80" s="505"/>
      <c r="F80" s="629"/>
      <c r="G80" s="555"/>
      <c r="H80" s="556"/>
      <c r="I80" s="561"/>
      <c r="J80" s="562"/>
      <c r="K80" s="578"/>
      <c r="L80" s="576"/>
      <c r="M80" s="576"/>
      <c r="N80" s="577"/>
      <c r="O80" s="586"/>
      <c r="P80" s="576"/>
      <c r="Q80" s="576"/>
      <c r="R80" s="576"/>
      <c r="S80" s="576"/>
      <c r="T80" s="588" t="s">
        <v>187</v>
      </c>
      <c r="U80" s="589"/>
      <c r="V80" s="589"/>
      <c r="W80" s="589"/>
      <c r="X80" s="589"/>
      <c r="Y80" s="589"/>
      <c r="Z80" s="589"/>
      <c r="AA80" s="589"/>
      <c r="AB80" s="589"/>
      <c r="AC80" s="589"/>
      <c r="AD80" s="589"/>
      <c r="AE80" s="589"/>
      <c r="AF80" s="589"/>
      <c r="AG80" s="589"/>
      <c r="AH80" s="589"/>
      <c r="AI80" s="589"/>
      <c r="AJ80" s="589"/>
      <c r="AK80" s="590"/>
      <c r="AL80" s="10"/>
      <c r="AM80" s="10"/>
      <c r="AN80" s="10" t="s">
        <v>98</v>
      </c>
      <c r="AO80" s="10" t="str">
        <f>IF(AND($K$82="□",$O$78="□"),"■","")</f>
        <v/>
      </c>
      <c r="AQ80" s="10"/>
      <c r="AR80" s="10"/>
      <c r="AS80" s="10"/>
      <c r="AT80" s="10"/>
      <c r="AU80" s="10"/>
    </row>
    <row r="81" spans="2:77" s="289" customFormat="1" ht="18.95" customHeight="1" x14ac:dyDescent="0.4">
      <c r="B81" s="500"/>
      <c r="C81" s="504"/>
      <c r="D81" s="504"/>
      <c r="E81" s="505"/>
      <c r="F81" s="629"/>
      <c r="G81" s="555"/>
      <c r="H81" s="556"/>
      <c r="I81" s="561"/>
      <c r="J81" s="562"/>
      <c r="K81" s="579"/>
      <c r="L81" s="580"/>
      <c r="M81" s="580"/>
      <c r="N81" s="581"/>
      <c r="O81" s="587"/>
      <c r="P81" s="580"/>
      <c r="Q81" s="580"/>
      <c r="R81" s="580"/>
      <c r="S81" s="580"/>
      <c r="T81" s="591" t="s">
        <v>188</v>
      </c>
      <c r="U81" s="592"/>
      <c r="V81" s="592"/>
      <c r="W81" s="592"/>
      <c r="X81" s="592"/>
      <c r="Y81" s="592"/>
      <c r="Z81" s="592"/>
      <c r="AA81" s="592"/>
      <c r="AB81" s="592"/>
      <c r="AC81" s="592"/>
      <c r="AD81" s="592"/>
      <c r="AE81" s="592"/>
      <c r="AF81" s="592"/>
      <c r="AG81" s="592"/>
      <c r="AH81" s="592"/>
      <c r="AI81" s="592"/>
      <c r="AJ81" s="592"/>
      <c r="AK81" s="593"/>
      <c r="AL81" s="10"/>
      <c r="AM81" s="10"/>
      <c r="AN81" s="10"/>
      <c r="AO81" s="10"/>
      <c r="AQ81" s="10"/>
      <c r="AR81" s="10"/>
      <c r="AS81" s="10"/>
      <c r="AT81" s="10"/>
      <c r="AU81" s="10"/>
    </row>
    <row r="82" spans="2:77" s="289" customFormat="1" ht="18.95" customHeight="1" x14ac:dyDescent="0.4">
      <c r="B82" s="500"/>
      <c r="C82" s="504"/>
      <c r="D82" s="504"/>
      <c r="E82" s="505"/>
      <c r="F82" s="630"/>
      <c r="G82" s="557"/>
      <c r="H82" s="558"/>
      <c r="I82" s="563"/>
      <c r="J82" s="564"/>
      <c r="K82" s="343" t="s">
        <v>98</v>
      </c>
      <c r="L82" s="569" t="s">
        <v>189</v>
      </c>
      <c r="M82" s="569"/>
      <c r="N82" s="569"/>
      <c r="O82" s="570" t="s">
        <v>190</v>
      </c>
      <c r="P82" s="571"/>
      <c r="Q82" s="571"/>
      <c r="R82" s="571"/>
      <c r="S82" s="571"/>
      <c r="T82" s="571"/>
      <c r="U82" s="571"/>
      <c r="V82" s="571"/>
      <c r="W82" s="571"/>
      <c r="X82" s="571"/>
      <c r="Y82" s="571"/>
      <c r="Z82" s="571"/>
      <c r="AA82" s="571"/>
      <c r="AB82" s="571"/>
      <c r="AC82" s="571"/>
      <c r="AD82" s="571"/>
      <c r="AE82" s="571"/>
      <c r="AF82" s="571"/>
      <c r="AG82" s="571"/>
      <c r="AH82" s="571"/>
      <c r="AI82" s="571"/>
      <c r="AJ82" s="571"/>
      <c r="AK82" s="572"/>
      <c r="AL82" s="10"/>
      <c r="AM82" s="10"/>
      <c r="AN82" s="10" t="s">
        <v>102</v>
      </c>
      <c r="AO82" s="10" t="str">
        <f>IF(AND($K$78="□"),"■","")</f>
        <v/>
      </c>
      <c r="AQ82" s="10"/>
      <c r="AR82" s="10"/>
      <c r="AS82" s="10"/>
      <c r="AT82" s="10"/>
      <c r="AU82" s="10"/>
    </row>
    <row r="83" spans="2:77" s="289" customFormat="1" ht="18.95" customHeight="1" x14ac:dyDescent="0.4">
      <c r="B83" s="500"/>
      <c r="C83" s="504"/>
      <c r="D83" s="504"/>
      <c r="E83" s="505"/>
      <c r="F83" s="530" t="s">
        <v>191</v>
      </c>
      <c r="G83" s="531" t="s">
        <v>192</v>
      </c>
      <c r="H83" s="532"/>
      <c r="I83" s="533" t="s">
        <v>193</v>
      </c>
      <c r="J83" s="534"/>
      <c r="K83" s="410" t="s">
        <v>250</v>
      </c>
      <c r="L83" s="536" t="s">
        <v>194</v>
      </c>
      <c r="M83" s="536"/>
      <c r="N83" s="536"/>
      <c r="O83" s="536"/>
      <c r="U83" s="344"/>
      <c r="V83" s="333"/>
      <c r="W83" s="333"/>
      <c r="X83" s="333"/>
      <c r="Y83" s="333"/>
      <c r="Z83" s="333"/>
      <c r="AA83" s="333"/>
      <c r="AB83" s="344"/>
      <c r="AC83" s="333"/>
      <c r="AD83" s="333"/>
      <c r="AE83" s="333"/>
      <c r="AF83" s="333"/>
      <c r="AG83" s="333"/>
      <c r="AH83" s="333"/>
      <c r="AI83" s="333"/>
      <c r="AJ83" s="333"/>
      <c r="AK83" s="345"/>
      <c r="AL83" s="10"/>
      <c r="AM83" s="10"/>
      <c r="AN83" s="10" t="s">
        <v>102</v>
      </c>
      <c r="AO83" s="10" t="str">
        <f>IF($K$84="□","■","")</f>
        <v>■</v>
      </c>
      <c r="AP83" s="10"/>
      <c r="AS83" s="10"/>
      <c r="AT83" s="10"/>
      <c r="AU83" s="10"/>
    </row>
    <row r="84" spans="2:77" s="289" customFormat="1" ht="18.95" customHeight="1" x14ac:dyDescent="0.4">
      <c r="B84" s="500"/>
      <c r="C84" s="504"/>
      <c r="D84" s="504"/>
      <c r="E84" s="505"/>
      <c r="F84" s="530"/>
      <c r="G84" s="531"/>
      <c r="H84" s="532"/>
      <c r="I84" s="535"/>
      <c r="J84" s="459"/>
      <c r="K84" s="338" t="s">
        <v>98</v>
      </c>
      <c r="L84" s="537" t="s">
        <v>195</v>
      </c>
      <c r="M84" s="537"/>
      <c r="N84" s="537"/>
      <c r="O84" s="537"/>
      <c r="P84" s="346"/>
      <c r="Q84" s="347"/>
      <c r="R84" s="347"/>
      <c r="S84" s="347"/>
      <c r="T84" s="347"/>
      <c r="U84" s="348"/>
      <c r="V84" s="347"/>
      <c r="W84" s="347"/>
      <c r="X84" s="347"/>
      <c r="Y84" s="347"/>
      <c r="Z84" s="347"/>
      <c r="AA84" s="347"/>
      <c r="AB84" s="348"/>
      <c r="AC84" s="347"/>
      <c r="AD84" s="347"/>
      <c r="AE84" s="347"/>
      <c r="AF84" s="347"/>
      <c r="AG84" s="347"/>
      <c r="AH84" s="347"/>
      <c r="AI84" s="347"/>
      <c r="AJ84" s="347"/>
      <c r="AK84" s="349"/>
      <c r="AL84" s="10"/>
      <c r="AM84" s="10"/>
      <c r="AN84" s="10" t="s">
        <v>102</v>
      </c>
      <c r="AO84" s="10" t="str">
        <f>IF($K$83="□","■","")</f>
        <v/>
      </c>
      <c r="AP84" s="10"/>
      <c r="AQ84" s="10"/>
      <c r="AR84" s="10"/>
      <c r="AS84" s="10"/>
      <c r="AT84" s="10"/>
      <c r="AU84" s="10"/>
    </row>
    <row r="85" spans="2:77" s="289" customFormat="1" ht="18" customHeight="1" x14ac:dyDescent="0.4">
      <c r="B85" s="500"/>
      <c r="C85" s="504"/>
      <c r="D85" s="504"/>
      <c r="E85" s="505"/>
      <c r="F85" s="530"/>
      <c r="G85" s="531"/>
      <c r="H85" s="532"/>
      <c r="I85" s="488" t="s">
        <v>110</v>
      </c>
      <c r="J85" s="455"/>
      <c r="K85" s="350" t="s">
        <v>111</v>
      </c>
      <c r="L85" s="538"/>
      <c r="M85" s="538"/>
      <c r="N85" s="351" t="s">
        <v>70</v>
      </c>
      <c r="O85" s="538"/>
      <c r="P85" s="538"/>
      <c r="Q85" s="352"/>
      <c r="R85" s="353"/>
      <c r="S85" s="354"/>
      <c r="T85" s="354"/>
      <c r="U85" s="354"/>
      <c r="V85" s="354"/>
      <c r="W85" s="354"/>
      <c r="X85" s="354"/>
      <c r="Y85" s="354"/>
      <c r="Z85" s="354"/>
      <c r="AA85" s="354"/>
      <c r="AB85" s="354"/>
      <c r="AC85" s="354"/>
      <c r="AD85" s="354"/>
      <c r="AE85" s="354"/>
      <c r="AF85" s="354"/>
      <c r="AG85" s="354"/>
      <c r="AH85" s="354"/>
      <c r="AI85" s="354"/>
      <c r="AJ85" s="354"/>
      <c r="AK85" s="355"/>
      <c r="AL85" s="356"/>
      <c r="AP85" s="10"/>
      <c r="AR85" s="10"/>
      <c r="AS85" s="10"/>
      <c r="AT85" s="10"/>
      <c r="AU85" s="10"/>
    </row>
    <row r="86" spans="2:77" s="289" customFormat="1" ht="24.95" customHeight="1" x14ac:dyDescent="0.4">
      <c r="B86" s="500"/>
      <c r="C86" s="504"/>
      <c r="D86" s="504"/>
      <c r="E86" s="505"/>
      <c r="F86" s="530"/>
      <c r="G86" s="531"/>
      <c r="H86" s="532"/>
      <c r="I86" s="533"/>
      <c r="J86" s="534"/>
      <c r="K86" s="594"/>
      <c r="L86" s="595"/>
      <c r="M86" s="595"/>
      <c r="N86" s="595"/>
      <c r="O86" s="595"/>
      <c r="P86" s="595"/>
      <c r="Q86" s="595"/>
      <c r="R86" s="595"/>
      <c r="S86" s="595"/>
      <c r="T86" s="595"/>
      <c r="U86" s="595"/>
      <c r="V86" s="595"/>
      <c r="W86" s="595"/>
      <c r="X86" s="595"/>
      <c r="Y86" s="595"/>
      <c r="Z86" s="595"/>
      <c r="AA86" s="595"/>
      <c r="AB86" s="595"/>
      <c r="AC86" s="595"/>
      <c r="AD86" s="595"/>
      <c r="AE86" s="595"/>
      <c r="AF86" s="595"/>
      <c r="AG86" s="595"/>
      <c r="AH86" s="595"/>
      <c r="AI86" s="595"/>
      <c r="AJ86" s="595"/>
      <c r="AK86" s="596"/>
      <c r="AL86" s="357"/>
      <c r="AQ86" s="10"/>
      <c r="AR86" s="10"/>
      <c r="AS86" s="10"/>
      <c r="BY86" s="10"/>
    </row>
    <row r="87" spans="2:77" s="289" customFormat="1" ht="24.95" customHeight="1" x14ac:dyDescent="0.4">
      <c r="B87" s="500"/>
      <c r="C87" s="504"/>
      <c r="D87" s="504"/>
      <c r="E87" s="505"/>
      <c r="F87" s="530"/>
      <c r="G87" s="531"/>
      <c r="H87" s="532"/>
      <c r="I87" s="535"/>
      <c r="J87" s="459"/>
      <c r="K87" s="597"/>
      <c r="L87" s="597"/>
      <c r="M87" s="597"/>
      <c r="N87" s="597"/>
      <c r="O87" s="597"/>
      <c r="P87" s="597"/>
      <c r="Q87" s="597"/>
      <c r="R87" s="597"/>
      <c r="S87" s="597"/>
      <c r="T87" s="597"/>
      <c r="U87" s="597"/>
      <c r="V87" s="597"/>
      <c r="W87" s="597"/>
      <c r="X87" s="597"/>
      <c r="Y87" s="597"/>
      <c r="Z87" s="597"/>
      <c r="AA87" s="597"/>
      <c r="AB87" s="597"/>
      <c r="AC87" s="597"/>
      <c r="AD87" s="597"/>
      <c r="AE87" s="597"/>
      <c r="AF87" s="597"/>
      <c r="AG87" s="597"/>
      <c r="AH87" s="597"/>
      <c r="AI87" s="597"/>
      <c r="AJ87" s="597"/>
      <c r="AK87" s="598"/>
      <c r="AL87" s="357"/>
      <c r="AQ87" s="10"/>
      <c r="AR87" s="10"/>
      <c r="AS87" s="10"/>
      <c r="BY87" s="10"/>
    </row>
    <row r="88" spans="2:77" s="289" customFormat="1" ht="15" customHeight="1" x14ac:dyDescent="0.4">
      <c r="B88" s="500"/>
      <c r="C88" s="504"/>
      <c r="D88" s="504"/>
      <c r="E88" s="505"/>
      <c r="F88" s="530"/>
      <c r="G88" s="531"/>
      <c r="H88" s="532"/>
      <c r="I88" s="488" t="s">
        <v>113</v>
      </c>
      <c r="J88" s="455"/>
      <c r="K88" s="540"/>
      <c r="L88" s="540"/>
      <c r="M88" s="540"/>
      <c r="N88" s="540"/>
      <c r="O88" s="540"/>
      <c r="P88" s="540"/>
      <c r="Q88" s="540"/>
      <c r="R88" s="540"/>
      <c r="S88" s="540"/>
      <c r="T88" s="540"/>
      <c r="U88" s="540"/>
      <c r="V88" s="540"/>
      <c r="W88" s="540"/>
      <c r="X88" s="540"/>
      <c r="Y88" s="540"/>
      <c r="Z88" s="540"/>
      <c r="AA88" s="540"/>
      <c r="AB88" s="540"/>
      <c r="AC88" s="540"/>
      <c r="AD88" s="540"/>
      <c r="AE88" s="540"/>
      <c r="AF88" s="540"/>
      <c r="AG88" s="540"/>
      <c r="AH88" s="540"/>
      <c r="AI88" s="540"/>
      <c r="AJ88" s="540"/>
      <c r="AK88" s="541"/>
      <c r="AL88" s="357"/>
      <c r="AM88" s="10"/>
      <c r="BY88" s="10"/>
    </row>
    <row r="89" spans="2:77" s="289" customFormat="1" ht="30" customHeight="1" x14ac:dyDescent="0.4">
      <c r="B89" s="500"/>
      <c r="C89" s="504"/>
      <c r="D89" s="504"/>
      <c r="E89" s="505"/>
      <c r="F89" s="530"/>
      <c r="G89" s="531"/>
      <c r="H89" s="532"/>
      <c r="I89" s="535" t="s">
        <v>115</v>
      </c>
      <c r="J89" s="459"/>
      <c r="K89" s="542"/>
      <c r="L89" s="542"/>
      <c r="M89" s="542"/>
      <c r="N89" s="542"/>
      <c r="O89" s="542"/>
      <c r="P89" s="542"/>
      <c r="Q89" s="542"/>
      <c r="R89" s="542"/>
      <c r="S89" s="542"/>
      <c r="T89" s="542"/>
      <c r="U89" s="542"/>
      <c r="V89" s="542"/>
      <c r="W89" s="542"/>
      <c r="X89" s="542"/>
      <c r="Y89" s="542"/>
      <c r="Z89" s="542"/>
      <c r="AA89" s="542"/>
      <c r="AB89" s="542"/>
      <c r="AC89" s="542"/>
      <c r="AD89" s="542"/>
      <c r="AE89" s="542"/>
      <c r="AF89" s="542"/>
      <c r="AG89" s="542"/>
      <c r="AH89" s="542"/>
      <c r="AI89" s="542"/>
      <c r="AJ89" s="542"/>
      <c r="AK89" s="543"/>
      <c r="AL89" s="358"/>
      <c r="AM89" s="10"/>
      <c r="AO89" s="10"/>
      <c r="AP89" s="10"/>
      <c r="AQ89" s="10"/>
      <c r="AR89" s="10"/>
      <c r="AS89" s="10"/>
      <c r="AT89" s="10"/>
      <c r="AU89" s="10"/>
    </row>
    <row r="90" spans="2:77" s="278" customFormat="1" ht="15" customHeight="1" x14ac:dyDescent="0.4">
      <c r="B90" s="500"/>
      <c r="C90" s="504"/>
      <c r="D90" s="504"/>
      <c r="E90" s="505"/>
      <c r="F90" s="530"/>
      <c r="G90" s="531"/>
      <c r="H90" s="532"/>
      <c r="I90" s="488" t="s">
        <v>113</v>
      </c>
      <c r="J90" s="455"/>
      <c r="K90" s="540"/>
      <c r="L90" s="540"/>
      <c r="M90" s="540"/>
      <c r="N90" s="540"/>
      <c r="O90" s="540"/>
      <c r="P90" s="540"/>
      <c r="Q90" s="540"/>
      <c r="R90" s="540"/>
      <c r="S90" s="540"/>
      <c r="T90" s="540"/>
      <c r="U90" s="540"/>
      <c r="V90" s="540"/>
      <c r="W90" s="540"/>
      <c r="X90" s="540"/>
      <c r="Y90" s="540"/>
      <c r="Z90" s="540"/>
      <c r="AA90" s="540"/>
      <c r="AB90" s="540"/>
      <c r="AC90" s="540"/>
      <c r="AD90" s="540"/>
      <c r="AE90" s="540"/>
      <c r="AF90" s="540"/>
      <c r="AG90" s="540"/>
      <c r="AH90" s="540"/>
      <c r="AI90" s="540"/>
      <c r="AJ90" s="540"/>
      <c r="AK90" s="541"/>
      <c r="AL90" s="358"/>
      <c r="AM90" s="10"/>
      <c r="AO90" s="10"/>
      <c r="AP90" s="10"/>
      <c r="AQ90" s="10"/>
      <c r="AR90" s="10"/>
      <c r="AS90" s="10"/>
      <c r="AT90" s="10"/>
      <c r="AU90" s="10"/>
    </row>
    <row r="91" spans="2:77" s="289" customFormat="1" ht="30" customHeight="1" x14ac:dyDescent="0.4">
      <c r="B91" s="500"/>
      <c r="C91" s="504"/>
      <c r="D91" s="504"/>
      <c r="E91" s="505"/>
      <c r="F91" s="530"/>
      <c r="G91" s="531"/>
      <c r="H91" s="532"/>
      <c r="I91" s="535" t="s">
        <v>116</v>
      </c>
      <c r="J91" s="459"/>
      <c r="K91" s="542"/>
      <c r="L91" s="542"/>
      <c r="M91" s="542"/>
      <c r="N91" s="542"/>
      <c r="O91" s="542"/>
      <c r="P91" s="542"/>
      <c r="Q91" s="542"/>
      <c r="R91" s="542"/>
      <c r="S91" s="542"/>
      <c r="T91" s="542"/>
      <c r="U91" s="542"/>
      <c r="V91" s="542"/>
      <c r="W91" s="542"/>
      <c r="X91" s="542"/>
      <c r="Y91" s="542"/>
      <c r="Z91" s="542"/>
      <c r="AA91" s="542"/>
      <c r="AB91" s="542"/>
      <c r="AC91" s="542"/>
      <c r="AD91" s="542"/>
      <c r="AE91" s="542"/>
      <c r="AF91" s="542"/>
      <c r="AG91" s="542"/>
      <c r="AH91" s="542"/>
      <c r="AI91" s="542"/>
      <c r="AJ91" s="542"/>
      <c r="AK91" s="543"/>
      <c r="AL91" s="358"/>
      <c r="AM91" s="10"/>
      <c r="AN91" s="10"/>
      <c r="AO91" s="10"/>
      <c r="AP91" s="10"/>
      <c r="AQ91" s="10"/>
      <c r="AR91" s="10"/>
      <c r="AS91" s="10"/>
      <c r="AT91" s="10"/>
      <c r="AU91" s="10"/>
    </row>
    <row r="92" spans="2:77" s="289" customFormat="1" ht="24.95" customHeight="1" x14ac:dyDescent="0.4">
      <c r="B92" s="500"/>
      <c r="C92" s="504"/>
      <c r="D92" s="504"/>
      <c r="E92" s="505"/>
      <c r="F92" s="530"/>
      <c r="G92" s="531"/>
      <c r="H92" s="532"/>
      <c r="I92" s="574" t="s">
        <v>117</v>
      </c>
      <c r="J92" s="481"/>
      <c r="K92" s="486"/>
      <c r="L92" s="487"/>
      <c r="M92" s="487"/>
      <c r="N92" s="487"/>
      <c r="O92" s="487"/>
      <c r="P92" s="487"/>
      <c r="Q92" s="487"/>
      <c r="R92" s="487"/>
      <c r="S92" s="487"/>
      <c r="T92" s="487"/>
      <c r="U92" s="487"/>
      <c r="V92" s="487"/>
      <c r="W92" s="359" t="s">
        <v>651</v>
      </c>
      <c r="X92" s="483" t="s">
        <v>118</v>
      </c>
      <c r="Y92" s="485"/>
      <c r="Z92" s="486"/>
      <c r="AA92" s="487"/>
      <c r="AB92" s="487"/>
      <c r="AC92" s="487"/>
      <c r="AD92" s="487"/>
      <c r="AE92" s="487"/>
      <c r="AF92" s="487"/>
      <c r="AG92" s="487"/>
      <c r="AH92" s="487"/>
      <c r="AI92" s="487"/>
      <c r="AJ92" s="487"/>
      <c r="AK92" s="303" t="s">
        <v>651</v>
      </c>
      <c r="AL92" s="358"/>
      <c r="AM92" s="10"/>
      <c r="AN92" s="10"/>
      <c r="AO92" s="10"/>
      <c r="AP92" s="10"/>
      <c r="AQ92" s="10"/>
      <c r="AR92" s="10"/>
      <c r="AS92" s="10"/>
      <c r="AT92" s="10"/>
      <c r="AU92" s="10"/>
    </row>
    <row r="93" spans="2:77" s="289" customFormat="1" ht="24.95" customHeight="1" x14ac:dyDescent="0.4">
      <c r="B93" s="500"/>
      <c r="C93" s="504"/>
      <c r="D93" s="504"/>
      <c r="E93" s="505"/>
      <c r="F93" s="530"/>
      <c r="G93" s="531"/>
      <c r="H93" s="532"/>
      <c r="I93" s="574" t="s">
        <v>119</v>
      </c>
      <c r="J93" s="481"/>
      <c r="K93" s="482"/>
      <c r="L93" s="482"/>
      <c r="M93" s="482"/>
      <c r="N93" s="482"/>
      <c r="O93" s="482"/>
      <c r="P93" s="482"/>
      <c r="Q93" s="482"/>
      <c r="R93" s="482"/>
      <c r="S93" s="482"/>
      <c r="T93" s="482"/>
      <c r="U93" s="482"/>
      <c r="V93" s="482"/>
      <c r="W93" s="482"/>
      <c r="X93" s="483" t="s">
        <v>120</v>
      </c>
      <c r="Y93" s="485"/>
      <c r="Z93" s="486"/>
      <c r="AA93" s="487"/>
      <c r="AB93" s="487"/>
      <c r="AC93" s="487"/>
      <c r="AD93" s="487"/>
      <c r="AE93" s="487"/>
      <c r="AF93" s="487"/>
      <c r="AG93" s="487"/>
      <c r="AH93" s="487"/>
      <c r="AI93" s="487"/>
      <c r="AJ93" s="487"/>
      <c r="AK93" s="303" t="s">
        <v>651</v>
      </c>
      <c r="AL93" s="10"/>
      <c r="AM93" s="10"/>
      <c r="AN93" s="10"/>
      <c r="AO93" s="10"/>
      <c r="AP93" s="10"/>
      <c r="AQ93" s="10"/>
      <c r="AR93" s="10"/>
      <c r="AS93" s="10"/>
      <c r="AT93" s="10"/>
      <c r="AU93" s="10"/>
      <c r="AV93" s="304" t="s">
        <v>121</v>
      </c>
    </row>
    <row r="94" spans="2:77" s="289" customFormat="1" ht="24.95" customHeight="1" x14ac:dyDescent="0.4">
      <c r="B94" s="500"/>
      <c r="C94" s="504"/>
      <c r="D94" s="504"/>
      <c r="E94" s="505"/>
      <c r="F94" s="530"/>
      <c r="G94" s="531"/>
      <c r="H94" s="532"/>
      <c r="I94" s="488" t="s">
        <v>122</v>
      </c>
      <c r="J94" s="455"/>
      <c r="K94" s="486"/>
      <c r="L94" s="487"/>
      <c r="M94" s="487"/>
      <c r="N94" s="487"/>
      <c r="O94" s="487"/>
      <c r="P94" s="487"/>
      <c r="Q94" s="487"/>
      <c r="R94" s="487"/>
      <c r="S94" s="487"/>
      <c r="T94" s="360" t="s">
        <v>123</v>
      </c>
      <c r="U94" s="1339"/>
      <c r="V94" s="1339"/>
      <c r="W94" s="1339"/>
      <c r="X94" s="1339"/>
      <c r="Y94" s="1339"/>
      <c r="Z94" s="1339"/>
      <c r="AA94" s="1339"/>
      <c r="AB94" s="1339"/>
      <c r="AC94" s="1339"/>
      <c r="AD94" s="1339"/>
      <c r="AE94" s="1339"/>
      <c r="AF94" s="518" t="s">
        <v>658</v>
      </c>
      <c r="AG94" s="519"/>
      <c r="AH94" s="519"/>
      <c r="AI94" s="519"/>
      <c r="AJ94" s="519"/>
      <c r="AK94" s="520"/>
      <c r="AL94" s="10"/>
      <c r="AM94" s="10"/>
      <c r="AN94" s="10"/>
      <c r="AO94" s="10"/>
      <c r="AP94" s="10"/>
      <c r="AQ94" s="10"/>
      <c r="AR94" s="10"/>
      <c r="AS94" s="10"/>
      <c r="AT94" s="10"/>
      <c r="AU94" s="10"/>
      <c r="AV94" s="306" t="str">
        <f>K94&amp;T94&amp;U94</f>
        <v>@</v>
      </c>
    </row>
    <row r="95" spans="2:77" s="289" customFormat="1" ht="15" customHeight="1" x14ac:dyDescent="0.4">
      <c r="B95" s="500"/>
      <c r="C95" s="504"/>
      <c r="D95" s="504"/>
      <c r="E95" s="505"/>
      <c r="F95" s="530"/>
      <c r="G95" s="531"/>
      <c r="H95" s="532"/>
      <c r="I95" s="516"/>
      <c r="J95" s="517"/>
      <c r="K95" s="521" t="str">
        <f>IF(K94="","",K94&amp;T94&amp;U94)</f>
        <v/>
      </c>
      <c r="L95" s="522"/>
      <c r="M95" s="522"/>
      <c r="N95" s="522"/>
      <c r="O95" s="522"/>
      <c r="P95" s="522"/>
      <c r="Q95" s="522"/>
      <c r="R95" s="522"/>
      <c r="S95" s="522"/>
      <c r="T95" s="522"/>
      <c r="U95" s="522"/>
      <c r="V95" s="522"/>
      <c r="W95" s="522"/>
      <c r="X95" s="522"/>
      <c r="Y95" s="522"/>
      <c r="Z95" s="522"/>
      <c r="AA95" s="522"/>
      <c r="AB95" s="522"/>
      <c r="AC95" s="522"/>
      <c r="AD95" s="522"/>
      <c r="AE95" s="522"/>
      <c r="AF95" s="522"/>
      <c r="AG95" s="522"/>
      <c r="AH95" s="522"/>
      <c r="AI95" s="522"/>
      <c r="AJ95" s="522"/>
      <c r="AK95" s="523"/>
      <c r="AL95" s="358"/>
      <c r="AM95" s="10"/>
      <c r="AN95" s="10"/>
      <c r="AO95" s="10"/>
      <c r="AP95" s="10"/>
      <c r="AQ95" s="10"/>
      <c r="AR95" s="10"/>
      <c r="AS95" s="10"/>
      <c r="AT95" s="10"/>
      <c r="AU95" s="10"/>
    </row>
    <row r="96" spans="2:77" s="289" customFormat="1" ht="30" customHeight="1" thickBot="1" x14ac:dyDescent="0.45">
      <c r="B96" s="501"/>
      <c r="C96" s="506"/>
      <c r="D96" s="506"/>
      <c r="E96" s="507"/>
      <c r="F96" s="12" t="s">
        <v>196</v>
      </c>
      <c r="G96" s="524" t="s">
        <v>197</v>
      </c>
      <c r="H96" s="525"/>
      <c r="I96" s="13"/>
      <c r="J96" s="14"/>
      <c r="K96" s="361" t="s">
        <v>98</v>
      </c>
      <c r="L96" s="526" t="s">
        <v>198</v>
      </c>
      <c r="M96" s="526"/>
      <c r="N96" s="411" t="s">
        <v>250</v>
      </c>
      <c r="O96" s="526" t="s">
        <v>199</v>
      </c>
      <c r="P96" s="526"/>
      <c r="Q96" s="526"/>
      <c r="R96" s="526"/>
      <c r="S96" s="526"/>
      <c r="T96" s="526"/>
      <c r="U96" s="526"/>
      <c r="V96" s="526"/>
      <c r="W96" s="526"/>
      <c r="X96" s="526"/>
      <c r="Y96" s="526"/>
      <c r="Z96" s="526"/>
      <c r="AA96" s="362" t="s">
        <v>167</v>
      </c>
      <c r="AB96" s="527" t="s">
        <v>200</v>
      </c>
      <c r="AC96" s="528"/>
      <c r="AD96" s="528"/>
      <c r="AE96" s="528"/>
      <c r="AF96" s="528"/>
      <c r="AG96" s="528"/>
      <c r="AH96" s="528"/>
      <c r="AI96" s="528"/>
      <c r="AJ96" s="528"/>
      <c r="AK96" s="529"/>
      <c r="AL96" s="358"/>
      <c r="AM96" s="10"/>
      <c r="AN96" s="10" t="s">
        <v>102</v>
      </c>
      <c r="AO96" s="10" t="str">
        <f>IF($N$96="□","■","")</f>
        <v/>
      </c>
      <c r="AP96" s="10"/>
      <c r="AQ96" s="10" t="s">
        <v>102</v>
      </c>
      <c r="AR96" s="10" t="str">
        <f>IF($K$96="□","■","")</f>
        <v>■</v>
      </c>
      <c r="AS96" s="10"/>
      <c r="AT96" s="10"/>
      <c r="AU96" s="10"/>
    </row>
    <row r="97" spans="2:50" s="289" customFormat="1" ht="9.9499999999999993" customHeight="1" thickBot="1" x14ac:dyDescent="0.3">
      <c r="B97" s="10"/>
      <c r="C97" s="10"/>
      <c r="D97" s="363"/>
      <c r="E97" s="363"/>
      <c r="F97" s="363"/>
      <c r="G97" s="363"/>
      <c r="H97" s="363"/>
      <c r="I97" s="364"/>
      <c r="J97" s="364"/>
      <c r="K97" s="364"/>
      <c r="L97" s="364"/>
      <c r="M97" s="10"/>
      <c r="N97" s="10"/>
      <c r="O97" s="10"/>
      <c r="P97" s="364"/>
      <c r="Q97" s="10"/>
      <c r="R97" s="365"/>
      <c r="S97" s="365"/>
      <c r="T97" s="366"/>
      <c r="U97" s="366"/>
      <c r="V97" s="366"/>
      <c r="W97" s="366"/>
      <c r="X97" s="366"/>
      <c r="Y97" s="366"/>
      <c r="Z97" s="366"/>
      <c r="AA97" s="366"/>
      <c r="AB97" s="10"/>
      <c r="AC97" s="365"/>
      <c r="AD97" s="365"/>
      <c r="AE97" s="364"/>
      <c r="AF97" s="10"/>
      <c r="AG97" s="10"/>
      <c r="AH97" s="10"/>
      <c r="AI97" s="10"/>
      <c r="AJ97" s="10"/>
      <c r="AK97" s="10"/>
      <c r="AL97" s="10"/>
      <c r="AM97" s="10"/>
      <c r="AN97" s="10"/>
      <c r="AO97" s="10"/>
      <c r="AP97" s="10"/>
      <c r="AQ97" s="10"/>
      <c r="AR97" s="10"/>
      <c r="AS97" s="10"/>
      <c r="AT97" s="10"/>
      <c r="AU97" s="10"/>
    </row>
    <row r="98" spans="2:50" s="289" customFormat="1" ht="30" customHeight="1" x14ac:dyDescent="0.4">
      <c r="B98" s="499" t="s">
        <v>201</v>
      </c>
      <c r="C98" s="502" t="s">
        <v>202</v>
      </c>
      <c r="D98" s="502"/>
      <c r="E98" s="503"/>
      <c r="F98" s="508" t="s">
        <v>124</v>
      </c>
      <c r="G98" s="509"/>
      <c r="H98" s="509"/>
      <c r="I98" s="510" t="s">
        <v>125</v>
      </c>
      <c r="J98" s="511"/>
      <c r="K98" s="512" t="s">
        <v>203</v>
      </c>
      <c r="L98" s="512"/>
      <c r="M98" s="513"/>
      <c r="N98" s="514"/>
      <c r="O98" s="512"/>
      <c r="P98" s="512"/>
      <c r="Q98" s="512"/>
      <c r="R98" s="512"/>
      <c r="S98" s="512"/>
      <c r="T98" s="512"/>
      <c r="U98" s="512"/>
      <c r="V98" s="367" t="s">
        <v>98</v>
      </c>
      <c r="W98" s="515" t="s">
        <v>204</v>
      </c>
      <c r="X98" s="515"/>
      <c r="Y98" s="515"/>
      <c r="Z98" s="367" t="s">
        <v>98</v>
      </c>
      <c r="AA98" s="515" t="s">
        <v>128</v>
      </c>
      <c r="AB98" s="515"/>
      <c r="AC98" s="515"/>
      <c r="AD98" s="368" t="s">
        <v>167</v>
      </c>
      <c r="AE98" s="549" t="s">
        <v>205</v>
      </c>
      <c r="AF98" s="549"/>
      <c r="AG98" s="549"/>
      <c r="AH98" s="549"/>
      <c r="AI98" s="549"/>
      <c r="AJ98" s="549"/>
      <c r="AK98" s="550"/>
      <c r="AL98" s="10"/>
      <c r="AM98" s="10"/>
      <c r="AN98" s="10" t="s">
        <v>102</v>
      </c>
      <c r="AO98" s="10" t="str">
        <f>IF($Z$98="□","■","")</f>
        <v>■</v>
      </c>
      <c r="AP98" s="10"/>
      <c r="AQ98" s="10" t="s">
        <v>102</v>
      </c>
      <c r="AR98" s="10" t="str">
        <f>IF($V$98="□","■","")</f>
        <v>■</v>
      </c>
      <c r="AS98" s="311"/>
      <c r="AT98" s="10"/>
      <c r="AU98" s="10"/>
    </row>
    <row r="99" spans="2:50" s="289" customFormat="1" ht="18.95" customHeight="1" x14ac:dyDescent="0.4">
      <c r="B99" s="500"/>
      <c r="C99" s="504"/>
      <c r="D99" s="504"/>
      <c r="E99" s="505"/>
      <c r="F99" s="454" t="s">
        <v>193</v>
      </c>
      <c r="G99" s="454"/>
      <c r="H99" s="455"/>
      <c r="I99" s="408" t="s">
        <v>250</v>
      </c>
      <c r="J99" s="551" t="s">
        <v>194</v>
      </c>
      <c r="K99" s="551"/>
      <c r="L99" s="551"/>
      <c r="M99" s="551"/>
      <c r="N99" s="369"/>
      <c r="O99" s="370"/>
      <c r="P99" s="370"/>
      <c r="Q99" s="370"/>
      <c r="R99" s="370"/>
      <c r="S99" s="370"/>
      <c r="T99" s="370"/>
      <c r="U99" s="370"/>
      <c r="V99" s="370"/>
      <c r="W99" s="370"/>
      <c r="X99" s="370"/>
      <c r="Y99" s="370"/>
      <c r="Z99" s="370"/>
      <c r="AA99" s="371"/>
      <c r="AB99" s="551"/>
      <c r="AC99" s="551"/>
      <c r="AD99" s="551"/>
      <c r="AE99" s="551"/>
      <c r="AF99" s="551"/>
      <c r="AG99" s="551"/>
      <c r="AH99" s="551"/>
      <c r="AI99" s="369"/>
      <c r="AJ99" s="369"/>
      <c r="AK99" s="372"/>
      <c r="AL99" s="10"/>
      <c r="AN99" s="10" t="s">
        <v>102</v>
      </c>
      <c r="AO99" s="10" t="str">
        <f>IF(AND($I$101="□",$I$100="□"),"■","")</f>
        <v>■</v>
      </c>
      <c r="AW99" s="10"/>
      <c r="AX99" s="10"/>
    </row>
    <row r="100" spans="2:50" s="289" customFormat="1" ht="18.95" customHeight="1" x14ac:dyDescent="0.4">
      <c r="B100" s="500"/>
      <c r="C100" s="504"/>
      <c r="D100" s="504"/>
      <c r="E100" s="505"/>
      <c r="F100" s="539"/>
      <c r="G100" s="539"/>
      <c r="H100" s="534"/>
      <c r="I100" s="327" t="s">
        <v>98</v>
      </c>
      <c r="J100" s="536" t="s">
        <v>206</v>
      </c>
      <c r="K100" s="536"/>
      <c r="L100" s="536"/>
      <c r="M100" s="536"/>
      <c r="N100" s="333"/>
      <c r="O100" s="328"/>
      <c r="P100" s="328"/>
      <c r="Q100" s="328"/>
      <c r="R100" s="328"/>
      <c r="S100" s="328"/>
      <c r="T100" s="373"/>
      <c r="U100" s="328"/>
      <c r="V100" s="328"/>
      <c r="W100" s="328"/>
      <c r="X100" s="328"/>
      <c r="Y100" s="328"/>
      <c r="Z100" s="328"/>
      <c r="AA100" s="373"/>
      <c r="AB100" s="333"/>
      <c r="AC100" s="333"/>
      <c r="AD100" s="333"/>
      <c r="AE100" s="333"/>
      <c r="AF100" s="333"/>
      <c r="AG100" s="333"/>
      <c r="AH100" s="333"/>
      <c r="AI100" s="333"/>
      <c r="AJ100" s="333"/>
      <c r="AK100" s="374"/>
      <c r="AL100" s="10"/>
      <c r="AN100" s="10" t="s">
        <v>102</v>
      </c>
      <c r="AO100" s="10" t="str">
        <f>IF(AND($I$101="□",$I$99="□"),"■","")</f>
        <v/>
      </c>
      <c r="AQ100" s="10"/>
      <c r="AR100" s="10"/>
      <c r="AT100" s="10"/>
      <c r="AU100" s="10"/>
      <c r="AW100" s="10"/>
      <c r="AX100" s="10"/>
    </row>
    <row r="101" spans="2:50" s="289" customFormat="1" ht="18.95" customHeight="1" x14ac:dyDescent="0.4">
      <c r="B101" s="500"/>
      <c r="C101" s="504"/>
      <c r="D101" s="504"/>
      <c r="E101" s="505"/>
      <c r="F101" s="458"/>
      <c r="G101" s="458"/>
      <c r="H101" s="459"/>
      <c r="I101" s="338" t="s">
        <v>98</v>
      </c>
      <c r="J101" s="552" t="s">
        <v>195</v>
      </c>
      <c r="K101" s="552"/>
      <c r="L101" s="552"/>
      <c r="M101" s="552"/>
      <c r="N101" s="346"/>
      <c r="O101" s="375"/>
      <c r="P101" s="375"/>
      <c r="Q101" s="375"/>
      <c r="R101" s="375"/>
      <c r="S101" s="375"/>
      <c r="T101" s="346"/>
      <c r="U101" s="375"/>
      <c r="V101" s="375"/>
      <c r="W101" s="375"/>
      <c r="X101" s="375"/>
      <c r="Y101" s="375"/>
      <c r="Z101" s="375"/>
      <c r="AA101" s="346"/>
      <c r="AB101" s="347"/>
      <c r="AC101" s="347"/>
      <c r="AD101" s="347"/>
      <c r="AE101" s="347"/>
      <c r="AF101" s="347"/>
      <c r="AG101" s="347"/>
      <c r="AH101" s="347"/>
      <c r="AI101" s="347"/>
      <c r="AJ101" s="347"/>
      <c r="AK101" s="376"/>
      <c r="AL101" s="10"/>
      <c r="AN101" s="10" t="s">
        <v>102</v>
      </c>
      <c r="AO101" s="10" t="str">
        <f>IF(AND($I$99="□",$I$100="□"),"■","")</f>
        <v/>
      </c>
      <c r="AQ101" s="10"/>
      <c r="AR101" s="10"/>
      <c r="AT101" s="10"/>
      <c r="AU101" s="10"/>
      <c r="AW101" s="10"/>
      <c r="AX101" s="10"/>
    </row>
    <row r="102" spans="2:50" s="289" customFormat="1" ht="18" customHeight="1" x14ac:dyDescent="0.4">
      <c r="B102" s="500"/>
      <c r="C102" s="504"/>
      <c r="D102" s="504"/>
      <c r="E102" s="505"/>
      <c r="F102" s="454" t="s">
        <v>110</v>
      </c>
      <c r="G102" s="454"/>
      <c r="H102" s="455"/>
      <c r="I102" s="377" t="s">
        <v>111</v>
      </c>
      <c r="J102" s="538"/>
      <c r="K102" s="538"/>
      <c r="L102" s="378" t="s">
        <v>70</v>
      </c>
      <c r="M102" s="538"/>
      <c r="N102" s="538"/>
      <c r="O102" s="544"/>
      <c r="P102" s="544"/>
      <c r="Q102" s="544"/>
      <c r="R102" s="544"/>
      <c r="S102" s="544"/>
      <c r="T102" s="544"/>
      <c r="U102" s="544"/>
      <c r="V102" s="544"/>
      <c r="W102" s="544"/>
      <c r="X102" s="544"/>
      <c r="Y102" s="544"/>
      <c r="Z102" s="544"/>
      <c r="AA102" s="544"/>
      <c r="AB102" s="544"/>
      <c r="AC102" s="544"/>
      <c r="AD102" s="544"/>
      <c r="AE102" s="544"/>
      <c r="AF102" s="544"/>
      <c r="AG102" s="544"/>
      <c r="AH102" s="544"/>
      <c r="AI102" s="544"/>
      <c r="AJ102" s="544"/>
      <c r="AK102" s="545"/>
      <c r="AL102" s="10"/>
    </row>
    <row r="103" spans="2:50" s="289" customFormat="1" ht="24.95" customHeight="1" x14ac:dyDescent="0.4">
      <c r="B103" s="500"/>
      <c r="C103" s="504"/>
      <c r="D103" s="504"/>
      <c r="E103" s="505"/>
      <c r="F103" s="539"/>
      <c r="G103" s="539"/>
      <c r="H103" s="534"/>
      <c r="I103" s="546"/>
      <c r="J103" s="547"/>
      <c r="K103" s="547"/>
      <c r="L103" s="547"/>
      <c r="M103" s="547"/>
      <c r="N103" s="547"/>
      <c r="O103" s="547"/>
      <c r="P103" s="547"/>
      <c r="Q103" s="547"/>
      <c r="R103" s="547"/>
      <c r="S103" s="547"/>
      <c r="T103" s="547"/>
      <c r="U103" s="547"/>
      <c r="V103" s="547"/>
      <c r="W103" s="547"/>
      <c r="X103" s="547"/>
      <c r="Y103" s="547"/>
      <c r="Z103" s="547"/>
      <c r="AA103" s="547"/>
      <c r="AB103" s="547"/>
      <c r="AC103" s="547"/>
      <c r="AD103" s="547"/>
      <c r="AE103" s="547"/>
      <c r="AF103" s="547"/>
      <c r="AG103" s="547"/>
      <c r="AH103" s="547"/>
      <c r="AI103" s="547"/>
      <c r="AJ103" s="547"/>
      <c r="AK103" s="548"/>
      <c r="AL103" s="10"/>
    </row>
    <row r="104" spans="2:50" s="289" customFormat="1" ht="24.95" customHeight="1" x14ac:dyDescent="0.4">
      <c r="B104" s="500"/>
      <c r="C104" s="504"/>
      <c r="D104" s="504"/>
      <c r="E104" s="505"/>
      <c r="F104" s="458"/>
      <c r="G104" s="458"/>
      <c r="H104" s="459"/>
      <c r="I104" s="460"/>
      <c r="J104" s="460"/>
      <c r="K104" s="460"/>
      <c r="L104" s="460"/>
      <c r="M104" s="460"/>
      <c r="N104" s="460"/>
      <c r="O104" s="460"/>
      <c r="P104" s="460"/>
      <c r="Q104" s="460"/>
      <c r="R104" s="460"/>
      <c r="S104" s="460"/>
      <c r="T104" s="460"/>
      <c r="U104" s="460"/>
      <c r="V104" s="460"/>
      <c r="W104" s="460"/>
      <c r="X104" s="460"/>
      <c r="Y104" s="460"/>
      <c r="Z104" s="460"/>
      <c r="AA104" s="460"/>
      <c r="AB104" s="460"/>
      <c r="AC104" s="460"/>
      <c r="AD104" s="460"/>
      <c r="AE104" s="460"/>
      <c r="AF104" s="460"/>
      <c r="AG104" s="460"/>
      <c r="AH104" s="460"/>
      <c r="AI104" s="460"/>
      <c r="AJ104" s="460"/>
      <c r="AK104" s="461"/>
      <c r="AL104" s="10"/>
    </row>
    <row r="105" spans="2:50" s="289" customFormat="1" ht="15" customHeight="1" x14ac:dyDescent="0.4">
      <c r="B105" s="500"/>
      <c r="C105" s="504"/>
      <c r="D105" s="504"/>
      <c r="E105" s="505"/>
      <c r="F105" s="454" t="s">
        <v>113</v>
      </c>
      <c r="G105" s="454"/>
      <c r="H105" s="455"/>
      <c r="I105" s="456"/>
      <c r="J105" s="456"/>
      <c r="K105" s="456"/>
      <c r="L105" s="456"/>
      <c r="M105" s="456"/>
      <c r="N105" s="456"/>
      <c r="O105" s="456"/>
      <c r="P105" s="456"/>
      <c r="Q105" s="456"/>
      <c r="R105" s="456"/>
      <c r="S105" s="456"/>
      <c r="T105" s="456"/>
      <c r="U105" s="456"/>
      <c r="V105" s="456"/>
      <c r="W105" s="456"/>
      <c r="X105" s="456"/>
      <c r="Y105" s="456"/>
      <c r="Z105" s="456"/>
      <c r="AA105" s="456"/>
      <c r="AB105" s="456"/>
      <c r="AC105" s="456"/>
      <c r="AD105" s="456"/>
      <c r="AE105" s="456"/>
      <c r="AF105" s="456"/>
      <c r="AG105" s="456"/>
      <c r="AH105" s="456"/>
      <c r="AI105" s="456"/>
      <c r="AJ105" s="456"/>
      <c r="AK105" s="457"/>
      <c r="AL105" s="10"/>
      <c r="AM105" s="10"/>
      <c r="AN105" s="10"/>
      <c r="AO105" s="10"/>
      <c r="AP105" s="10"/>
      <c r="AQ105" s="10"/>
      <c r="AR105" s="10"/>
      <c r="AS105" s="10"/>
      <c r="AT105" s="10"/>
      <c r="AU105" s="10"/>
    </row>
    <row r="106" spans="2:50" s="289" customFormat="1" ht="30" customHeight="1" x14ac:dyDescent="0.4">
      <c r="B106" s="500"/>
      <c r="C106" s="504"/>
      <c r="D106" s="504"/>
      <c r="E106" s="505"/>
      <c r="F106" s="458" t="s">
        <v>115</v>
      </c>
      <c r="G106" s="458"/>
      <c r="H106" s="459"/>
      <c r="I106" s="460"/>
      <c r="J106" s="460"/>
      <c r="K106" s="460"/>
      <c r="L106" s="460"/>
      <c r="M106" s="460"/>
      <c r="N106" s="460"/>
      <c r="O106" s="460"/>
      <c r="P106" s="460"/>
      <c r="Q106" s="460"/>
      <c r="R106" s="460"/>
      <c r="S106" s="460"/>
      <c r="T106" s="460"/>
      <c r="U106" s="460"/>
      <c r="V106" s="460"/>
      <c r="W106" s="460"/>
      <c r="X106" s="460"/>
      <c r="Y106" s="460"/>
      <c r="Z106" s="460"/>
      <c r="AA106" s="460"/>
      <c r="AB106" s="460"/>
      <c r="AC106" s="460"/>
      <c r="AD106" s="460"/>
      <c r="AE106" s="460"/>
      <c r="AF106" s="460"/>
      <c r="AG106" s="460"/>
      <c r="AH106" s="460"/>
      <c r="AI106" s="460"/>
      <c r="AJ106" s="460"/>
      <c r="AK106" s="461"/>
      <c r="AL106" s="10"/>
      <c r="AM106" s="10"/>
      <c r="AN106" s="10"/>
      <c r="AO106" s="10"/>
      <c r="AP106" s="10"/>
      <c r="AQ106" s="10"/>
      <c r="AR106" s="10"/>
      <c r="AS106" s="10"/>
      <c r="AT106" s="10"/>
      <c r="AU106" s="10"/>
    </row>
    <row r="107" spans="2:50" s="278" customFormat="1" ht="15" customHeight="1" x14ac:dyDescent="0.4">
      <c r="B107" s="500"/>
      <c r="C107" s="504"/>
      <c r="D107" s="504"/>
      <c r="E107" s="505"/>
      <c r="F107" s="454" t="s">
        <v>113</v>
      </c>
      <c r="G107" s="454"/>
      <c r="H107" s="455"/>
      <c r="I107" s="456"/>
      <c r="J107" s="456"/>
      <c r="K107" s="456"/>
      <c r="L107" s="456"/>
      <c r="M107" s="456"/>
      <c r="N107" s="456"/>
      <c r="O107" s="456"/>
      <c r="P107" s="456"/>
      <c r="Q107" s="456"/>
      <c r="R107" s="456"/>
      <c r="S107" s="456"/>
      <c r="T107" s="456"/>
      <c r="U107" s="456"/>
      <c r="V107" s="456"/>
      <c r="W107" s="456"/>
      <c r="X107" s="456"/>
      <c r="Y107" s="456"/>
      <c r="Z107" s="456"/>
      <c r="AA107" s="456"/>
      <c r="AB107" s="456"/>
      <c r="AC107" s="456"/>
      <c r="AD107" s="456"/>
      <c r="AE107" s="456"/>
      <c r="AF107" s="456"/>
      <c r="AG107" s="456"/>
      <c r="AH107" s="456"/>
      <c r="AI107" s="456"/>
      <c r="AJ107" s="456"/>
      <c r="AK107" s="457"/>
      <c r="AL107" s="10"/>
      <c r="AM107" s="10"/>
      <c r="AN107" s="10"/>
      <c r="AO107" s="10"/>
      <c r="AP107" s="10"/>
      <c r="AQ107" s="10"/>
      <c r="AR107" s="10"/>
      <c r="AS107" s="10"/>
      <c r="AT107" s="10"/>
      <c r="AU107" s="10"/>
    </row>
    <row r="108" spans="2:50" s="289" customFormat="1" ht="30" customHeight="1" x14ac:dyDescent="0.4">
      <c r="B108" s="500"/>
      <c r="C108" s="504"/>
      <c r="D108" s="504"/>
      <c r="E108" s="505"/>
      <c r="F108" s="458" t="s">
        <v>116</v>
      </c>
      <c r="G108" s="458"/>
      <c r="H108" s="459"/>
      <c r="I108" s="542"/>
      <c r="J108" s="542"/>
      <c r="K108" s="542"/>
      <c r="L108" s="542"/>
      <c r="M108" s="542"/>
      <c r="N108" s="542"/>
      <c r="O108" s="542"/>
      <c r="P108" s="542"/>
      <c r="Q108" s="542"/>
      <c r="R108" s="542"/>
      <c r="S108" s="542"/>
      <c r="T108" s="542"/>
      <c r="U108" s="542"/>
      <c r="V108" s="542"/>
      <c r="W108" s="542"/>
      <c r="X108" s="542"/>
      <c r="Y108" s="542"/>
      <c r="Z108" s="542"/>
      <c r="AA108" s="542"/>
      <c r="AB108" s="542"/>
      <c r="AC108" s="542"/>
      <c r="AD108" s="542"/>
      <c r="AE108" s="542"/>
      <c r="AF108" s="542"/>
      <c r="AG108" s="542"/>
      <c r="AH108" s="542"/>
      <c r="AI108" s="542"/>
      <c r="AJ108" s="542"/>
      <c r="AK108" s="543"/>
      <c r="AL108" s="10"/>
      <c r="AM108" s="10"/>
      <c r="AN108" s="10"/>
      <c r="AO108" s="10"/>
      <c r="AP108" s="10"/>
      <c r="AQ108" s="10"/>
      <c r="AR108" s="10"/>
      <c r="AS108" s="10"/>
      <c r="AT108" s="10"/>
      <c r="AU108" s="10"/>
    </row>
    <row r="109" spans="2:50" s="289" customFormat="1" ht="24.95" customHeight="1" x14ac:dyDescent="0.4">
      <c r="B109" s="500"/>
      <c r="C109" s="504"/>
      <c r="D109" s="504"/>
      <c r="E109" s="505"/>
      <c r="F109" s="480" t="s">
        <v>117</v>
      </c>
      <c r="G109" s="480"/>
      <c r="H109" s="481"/>
      <c r="I109" s="452"/>
      <c r="J109" s="453"/>
      <c r="K109" s="453"/>
      <c r="L109" s="453"/>
      <c r="M109" s="453"/>
      <c r="N109" s="453"/>
      <c r="O109" s="453"/>
      <c r="P109" s="453"/>
      <c r="Q109" s="453"/>
      <c r="R109" s="453"/>
      <c r="S109" s="453"/>
      <c r="T109" s="453"/>
      <c r="U109" s="379" t="s">
        <v>651</v>
      </c>
      <c r="V109" s="483" t="s">
        <v>118</v>
      </c>
      <c r="W109" s="484"/>
      <c r="X109" s="485"/>
      <c r="Y109" s="452"/>
      <c r="Z109" s="453"/>
      <c r="AA109" s="453"/>
      <c r="AB109" s="453"/>
      <c r="AC109" s="453"/>
      <c r="AD109" s="453"/>
      <c r="AE109" s="453"/>
      <c r="AF109" s="453"/>
      <c r="AG109" s="453"/>
      <c r="AH109" s="453"/>
      <c r="AI109" s="453"/>
      <c r="AJ109" s="453"/>
      <c r="AK109" s="302" t="s">
        <v>651</v>
      </c>
      <c r="AL109" s="10"/>
      <c r="AM109" s="10"/>
      <c r="AN109" s="10"/>
      <c r="AO109" s="10"/>
      <c r="AP109" s="10"/>
      <c r="AQ109" s="10"/>
      <c r="AR109" s="10"/>
      <c r="AS109" s="10"/>
      <c r="AT109" s="10"/>
      <c r="AU109" s="10"/>
    </row>
    <row r="110" spans="2:50" s="289" customFormat="1" ht="24.95" customHeight="1" x14ac:dyDescent="0.4">
      <c r="B110" s="500"/>
      <c r="C110" s="504"/>
      <c r="D110" s="504"/>
      <c r="E110" s="505"/>
      <c r="F110" s="480" t="s">
        <v>119</v>
      </c>
      <c r="G110" s="480"/>
      <c r="H110" s="481"/>
      <c r="I110" s="482"/>
      <c r="J110" s="482"/>
      <c r="K110" s="482"/>
      <c r="L110" s="482"/>
      <c r="M110" s="482"/>
      <c r="N110" s="482"/>
      <c r="O110" s="482"/>
      <c r="P110" s="482"/>
      <c r="Q110" s="482"/>
      <c r="R110" s="482"/>
      <c r="S110" s="482"/>
      <c r="T110" s="482"/>
      <c r="U110" s="482"/>
      <c r="V110" s="483" t="s">
        <v>120</v>
      </c>
      <c r="W110" s="484"/>
      <c r="X110" s="485"/>
      <c r="Y110" s="486"/>
      <c r="Z110" s="487"/>
      <c r="AA110" s="487"/>
      <c r="AB110" s="487"/>
      <c r="AC110" s="487"/>
      <c r="AD110" s="487"/>
      <c r="AE110" s="487"/>
      <c r="AF110" s="487"/>
      <c r="AG110" s="487"/>
      <c r="AH110" s="487"/>
      <c r="AI110" s="487"/>
      <c r="AJ110" s="487"/>
      <c r="AK110" s="303" t="s">
        <v>651</v>
      </c>
      <c r="AL110" s="10"/>
      <c r="AM110" s="10"/>
      <c r="AN110" s="10"/>
      <c r="AO110" s="10"/>
      <c r="AP110" s="10"/>
      <c r="AQ110" s="10"/>
      <c r="AR110" s="10"/>
      <c r="AS110" s="10"/>
      <c r="AT110" s="10"/>
      <c r="AU110" s="10"/>
      <c r="AV110" s="304" t="s">
        <v>121</v>
      </c>
    </row>
    <row r="111" spans="2:50" s="289" customFormat="1" ht="24.95" customHeight="1" x14ac:dyDescent="0.4">
      <c r="B111" s="500"/>
      <c r="C111" s="504"/>
      <c r="D111" s="504"/>
      <c r="E111" s="505"/>
      <c r="F111" s="488" t="s">
        <v>122</v>
      </c>
      <c r="G111" s="454"/>
      <c r="H111" s="455"/>
      <c r="I111" s="492"/>
      <c r="J111" s="493"/>
      <c r="K111" s="493"/>
      <c r="L111" s="493"/>
      <c r="M111" s="493"/>
      <c r="N111" s="493"/>
      <c r="O111" s="493"/>
      <c r="P111" s="493"/>
      <c r="Q111" s="493"/>
      <c r="R111" s="493"/>
      <c r="S111" s="493"/>
      <c r="T111" s="380" t="s">
        <v>123</v>
      </c>
      <c r="U111" s="487"/>
      <c r="V111" s="487"/>
      <c r="W111" s="487"/>
      <c r="X111" s="487"/>
      <c r="Y111" s="487"/>
      <c r="Z111" s="487"/>
      <c r="AA111" s="487"/>
      <c r="AB111" s="487"/>
      <c r="AC111" s="487"/>
      <c r="AD111" s="487"/>
      <c r="AE111" s="487"/>
      <c r="AF111" s="494" t="s">
        <v>207</v>
      </c>
      <c r="AG111" s="494"/>
      <c r="AH111" s="494"/>
      <c r="AI111" s="494"/>
      <c r="AJ111" s="494"/>
      <c r="AK111" s="495"/>
      <c r="AL111" s="10"/>
      <c r="AM111" s="10"/>
      <c r="AN111" s="10"/>
      <c r="AO111" s="10"/>
      <c r="AP111" s="10"/>
      <c r="AQ111" s="10"/>
      <c r="AR111" s="10"/>
      <c r="AS111" s="10"/>
      <c r="AT111" s="10"/>
      <c r="AU111" s="10"/>
      <c r="AV111" s="306" t="str">
        <f>I111&amp;T111&amp;U111</f>
        <v>@</v>
      </c>
    </row>
    <row r="112" spans="2:50" s="289" customFormat="1" ht="15" customHeight="1" thickBot="1" x14ac:dyDescent="0.45">
      <c r="B112" s="501"/>
      <c r="C112" s="506"/>
      <c r="D112" s="506"/>
      <c r="E112" s="507"/>
      <c r="F112" s="489"/>
      <c r="G112" s="490"/>
      <c r="H112" s="491"/>
      <c r="I112" s="496" t="str">
        <f>IF(I111="","",I111&amp;T111&amp;U111)</f>
        <v/>
      </c>
      <c r="J112" s="497"/>
      <c r="K112" s="497"/>
      <c r="L112" s="497"/>
      <c r="M112" s="497"/>
      <c r="N112" s="497"/>
      <c r="O112" s="497"/>
      <c r="P112" s="497"/>
      <c r="Q112" s="497"/>
      <c r="R112" s="497"/>
      <c r="S112" s="497"/>
      <c r="T112" s="497"/>
      <c r="U112" s="497"/>
      <c r="V112" s="497"/>
      <c r="W112" s="497"/>
      <c r="X112" s="497"/>
      <c r="Y112" s="497"/>
      <c r="Z112" s="497"/>
      <c r="AA112" s="497"/>
      <c r="AB112" s="497"/>
      <c r="AC112" s="497"/>
      <c r="AD112" s="497"/>
      <c r="AE112" s="497"/>
      <c r="AF112" s="497"/>
      <c r="AG112" s="497"/>
      <c r="AH112" s="497"/>
      <c r="AI112" s="497"/>
      <c r="AJ112" s="497"/>
      <c r="AK112" s="498"/>
      <c r="AL112" s="10"/>
      <c r="AM112" s="10"/>
      <c r="AN112" s="10"/>
      <c r="AO112" s="10"/>
      <c r="AP112" s="10"/>
      <c r="AQ112" s="10"/>
      <c r="AR112" s="10"/>
      <c r="AS112" s="10"/>
      <c r="AT112" s="10"/>
      <c r="AU112" s="10"/>
    </row>
    <row r="113" spans="2:47" s="289" customFormat="1" ht="9.9499999999999993" customHeight="1" thickBot="1" x14ac:dyDescent="0.3">
      <c r="B113" s="10"/>
      <c r="C113" s="10"/>
      <c r="D113" s="363"/>
      <c r="E113" s="363"/>
      <c r="F113" s="363"/>
      <c r="G113" s="363"/>
      <c r="H113" s="363"/>
      <c r="I113" s="364"/>
      <c r="J113" s="364"/>
      <c r="K113" s="364"/>
      <c r="L113" s="364"/>
      <c r="M113" s="10"/>
      <c r="N113" s="10"/>
      <c r="O113" s="10"/>
      <c r="P113" s="364"/>
      <c r="Q113" s="10"/>
      <c r="R113" s="365"/>
      <c r="S113" s="365"/>
      <c r="T113" s="366"/>
      <c r="U113" s="366"/>
      <c r="V113" s="366"/>
      <c r="W113" s="366"/>
      <c r="X113" s="366"/>
      <c r="Y113" s="366"/>
      <c r="Z113" s="366"/>
      <c r="AA113" s="366"/>
      <c r="AB113" s="10"/>
      <c r="AC113" s="365"/>
      <c r="AD113" s="365"/>
      <c r="AE113" s="364"/>
      <c r="AF113" s="10"/>
      <c r="AG113" s="10"/>
      <c r="AH113" s="10"/>
      <c r="AI113" s="10"/>
      <c r="AJ113" s="10"/>
      <c r="AK113" s="10"/>
      <c r="AL113" s="10"/>
      <c r="AM113" s="10"/>
      <c r="AN113" s="10"/>
      <c r="AO113" s="10"/>
      <c r="AP113" s="10"/>
      <c r="AQ113" s="10"/>
      <c r="AR113" s="10"/>
      <c r="AS113" s="10"/>
      <c r="AT113" s="10"/>
      <c r="AU113" s="10"/>
    </row>
    <row r="114" spans="2:47" s="289" customFormat="1" ht="15" customHeight="1" x14ac:dyDescent="0.4">
      <c r="B114" s="462" t="s">
        <v>208</v>
      </c>
      <c r="C114" s="463"/>
      <c r="D114" s="463"/>
      <c r="E114" s="463"/>
      <c r="F114" s="463"/>
      <c r="G114" s="463"/>
      <c r="H114" s="464"/>
      <c r="I114" s="471"/>
      <c r="J114" s="472"/>
      <c r="K114" s="472"/>
      <c r="L114" s="472"/>
      <c r="M114" s="472"/>
      <c r="N114" s="472"/>
      <c r="O114" s="472"/>
      <c r="P114" s="472"/>
      <c r="Q114" s="472"/>
      <c r="R114" s="472"/>
      <c r="S114" s="472"/>
      <c r="T114" s="472"/>
      <c r="U114" s="472"/>
      <c r="V114" s="472"/>
      <c r="W114" s="472"/>
      <c r="X114" s="472"/>
      <c r="Y114" s="472"/>
      <c r="Z114" s="472"/>
      <c r="AA114" s="472"/>
      <c r="AB114" s="472"/>
      <c r="AC114" s="472"/>
      <c r="AD114" s="472"/>
      <c r="AE114" s="472"/>
      <c r="AF114" s="472"/>
      <c r="AG114" s="472"/>
      <c r="AH114" s="472"/>
      <c r="AI114" s="472"/>
      <c r="AJ114" s="472"/>
      <c r="AK114" s="473"/>
      <c r="AL114" s="10"/>
      <c r="AM114" s="10"/>
      <c r="AN114" s="10"/>
      <c r="AO114" s="10"/>
      <c r="AP114" s="10"/>
      <c r="AQ114" s="10"/>
      <c r="AR114" s="10"/>
      <c r="AS114" s="10"/>
      <c r="AT114" s="10"/>
      <c r="AU114" s="10"/>
    </row>
    <row r="115" spans="2:47" s="289" customFormat="1" ht="15" customHeight="1" x14ac:dyDescent="0.4">
      <c r="B115" s="465"/>
      <c r="C115" s="466"/>
      <c r="D115" s="466"/>
      <c r="E115" s="466"/>
      <c r="F115" s="466"/>
      <c r="G115" s="466"/>
      <c r="H115" s="467"/>
      <c r="I115" s="474"/>
      <c r="J115" s="475"/>
      <c r="K115" s="475"/>
      <c r="L115" s="475"/>
      <c r="M115" s="475"/>
      <c r="N115" s="475"/>
      <c r="O115" s="475"/>
      <c r="P115" s="475"/>
      <c r="Q115" s="475"/>
      <c r="R115" s="475"/>
      <c r="S115" s="475"/>
      <c r="T115" s="475"/>
      <c r="U115" s="475"/>
      <c r="V115" s="475"/>
      <c r="W115" s="475"/>
      <c r="X115" s="475"/>
      <c r="Y115" s="475"/>
      <c r="Z115" s="475"/>
      <c r="AA115" s="475"/>
      <c r="AB115" s="475"/>
      <c r="AC115" s="475"/>
      <c r="AD115" s="475"/>
      <c r="AE115" s="475"/>
      <c r="AF115" s="475"/>
      <c r="AG115" s="475"/>
      <c r="AH115" s="475"/>
      <c r="AI115" s="475"/>
      <c r="AJ115" s="475"/>
      <c r="AK115" s="476"/>
      <c r="AL115" s="10"/>
      <c r="AM115" s="10"/>
      <c r="AN115" s="10"/>
      <c r="AO115" s="10"/>
      <c r="AP115" s="10"/>
      <c r="AQ115" s="10"/>
      <c r="AR115" s="10"/>
      <c r="AS115" s="10"/>
      <c r="AT115" s="10"/>
      <c r="AU115" s="10"/>
    </row>
    <row r="116" spans="2:47" s="289" customFormat="1" ht="15" customHeight="1" thickBot="1" x14ac:dyDescent="0.45">
      <c r="B116" s="468"/>
      <c r="C116" s="469"/>
      <c r="D116" s="469"/>
      <c r="E116" s="469"/>
      <c r="F116" s="469"/>
      <c r="G116" s="469"/>
      <c r="H116" s="470"/>
      <c r="I116" s="477"/>
      <c r="J116" s="478"/>
      <c r="K116" s="478"/>
      <c r="L116" s="478"/>
      <c r="M116" s="478"/>
      <c r="N116" s="478"/>
      <c r="O116" s="478"/>
      <c r="P116" s="478"/>
      <c r="Q116" s="478"/>
      <c r="R116" s="478"/>
      <c r="S116" s="478"/>
      <c r="T116" s="478"/>
      <c r="U116" s="478"/>
      <c r="V116" s="478"/>
      <c r="W116" s="478"/>
      <c r="X116" s="478"/>
      <c r="Y116" s="478"/>
      <c r="Z116" s="478"/>
      <c r="AA116" s="478"/>
      <c r="AB116" s="478"/>
      <c r="AC116" s="478"/>
      <c r="AD116" s="478"/>
      <c r="AE116" s="478"/>
      <c r="AF116" s="478"/>
      <c r="AG116" s="478"/>
      <c r="AH116" s="478"/>
      <c r="AI116" s="478"/>
      <c r="AJ116" s="478"/>
      <c r="AK116" s="479"/>
      <c r="AL116" s="10"/>
      <c r="AM116" s="10"/>
      <c r="AN116" s="10"/>
      <c r="AO116" s="10"/>
      <c r="AP116" s="10"/>
      <c r="AQ116" s="10"/>
      <c r="AR116" s="10"/>
      <c r="AS116" s="10"/>
      <c r="AT116" s="10"/>
      <c r="AU116" s="10"/>
    </row>
    <row r="118" spans="2:47" x14ac:dyDescent="0.4">
      <c r="AJ118" s="11" t="s">
        <v>209</v>
      </c>
    </row>
  </sheetData>
  <mergeCells count="228">
    <mergeCell ref="B4:AK4"/>
    <mergeCell ref="C9:E9"/>
    <mergeCell ref="F9:R9"/>
    <mergeCell ref="C11:E11"/>
    <mergeCell ref="F11:R11"/>
    <mergeCell ref="C13:E13"/>
    <mergeCell ref="H13:J13"/>
    <mergeCell ref="L13:N13"/>
    <mergeCell ref="P13:R13"/>
    <mergeCell ref="C15:E15"/>
    <mergeCell ref="F15:R15"/>
    <mergeCell ref="C17:E17"/>
    <mergeCell ref="F17:R17"/>
    <mergeCell ref="B20:B31"/>
    <mergeCell ref="C20:E31"/>
    <mergeCell ref="F20:H22"/>
    <mergeCell ref="J20:K20"/>
    <mergeCell ref="M20:N20"/>
    <mergeCell ref="O20:AK20"/>
    <mergeCell ref="I21:AK21"/>
    <mergeCell ref="I22:AK22"/>
    <mergeCell ref="F23:H23"/>
    <mergeCell ref="I23:AA23"/>
    <mergeCell ref="AB23:AK26"/>
    <mergeCell ref="F24:H24"/>
    <mergeCell ref="I24:AA24"/>
    <mergeCell ref="F25:H25"/>
    <mergeCell ref="I25:AA25"/>
    <mergeCell ref="F26:H26"/>
    <mergeCell ref="I26:AA26"/>
    <mergeCell ref="F27:H27"/>
    <mergeCell ref="I27:T27"/>
    <mergeCell ref="V27:X27"/>
    <mergeCell ref="Y27:AJ27"/>
    <mergeCell ref="F28:H28"/>
    <mergeCell ref="I28:U28"/>
    <mergeCell ref="V28:X28"/>
    <mergeCell ref="Y28:AJ28"/>
    <mergeCell ref="F29:H30"/>
    <mergeCell ref="I29:U29"/>
    <mergeCell ref="W29:AK29"/>
    <mergeCell ref="I30:AK30"/>
    <mergeCell ref="F31:H31"/>
    <mergeCell ref="I31:J31"/>
    <mergeCell ref="K31:U31"/>
    <mergeCell ref="W31:Y31"/>
    <mergeCell ref="AA31:AC31"/>
    <mergeCell ref="B42:C42"/>
    <mergeCell ref="D42:J42"/>
    <mergeCell ref="K42:Y42"/>
    <mergeCell ref="Z42:AK42"/>
    <mergeCell ref="B44:J44"/>
    <mergeCell ref="K44:AK44"/>
    <mergeCell ref="B40:J40"/>
    <mergeCell ref="K40:Y40"/>
    <mergeCell ref="Z40:AK40"/>
    <mergeCell ref="B41:C41"/>
    <mergeCell ref="D41:J41"/>
    <mergeCell ref="K41:Y41"/>
    <mergeCell ref="Z41:AK41"/>
    <mergeCell ref="B45:J49"/>
    <mergeCell ref="K45:AK49"/>
    <mergeCell ref="B51:S51"/>
    <mergeCell ref="T51:AB51"/>
    <mergeCell ref="AC51:AK51"/>
    <mergeCell ref="B52:G52"/>
    <mergeCell ref="H52:L52"/>
    <mergeCell ref="M52:S52"/>
    <mergeCell ref="T52:X52"/>
    <mergeCell ref="Y52:AB52"/>
    <mergeCell ref="AC52:AG52"/>
    <mergeCell ref="AH52:AK52"/>
    <mergeCell ref="B59:J59"/>
    <mergeCell ref="K59:S59"/>
    <mergeCell ref="T59:AB59"/>
    <mergeCell ref="AC59:AK59"/>
    <mergeCell ref="AH53:AK58"/>
    <mergeCell ref="M54:S55"/>
    <mergeCell ref="B55:B56"/>
    <mergeCell ref="C55:G56"/>
    <mergeCell ref="H55:H56"/>
    <mergeCell ref="I55:L56"/>
    <mergeCell ref="M56:S56"/>
    <mergeCell ref="B57:B58"/>
    <mergeCell ref="C57:G58"/>
    <mergeCell ref="H57:H58"/>
    <mergeCell ref="B53:B54"/>
    <mergeCell ref="C53:G54"/>
    <mergeCell ref="H53:H54"/>
    <mergeCell ref="I53:L54"/>
    <mergeCell ref="M53:S53"/>
    <mergeCell ref="T53:X58"/>
    <mergeCell ref="Y53:AB58"/>
    <mergeCell ref="AC53:AG58"/>
    <mergeCell ref="I57:L58"/>
    <mergeCell ref="M57:S58"/>
    <mergeCell ref="AC60:AG60"/>
    <mergeCell ref="AH60:AK60"/>
    <mergeCell ref="B61:F66"/>
    <mergeCell ref="G61:J66"/>
    <mergeCell ref="K61:O66"/>
    <mergeCell ref="P61:S66"/>
    <mergeCell ref="T61:X66"/>
    <mergeCell ref="Y61:AB66"/>
    <mergeCell ref="AC61:AG66"/>
    <mergeCell ref="AH61:AK66"/>
    <mergeCell ref="B60:F60"/>
    <mergeCell ref="G60:J60"/>
    <mergeCell ref="K60:O60"/>
    <mergeCell ref="P60:S60"/>
    <mergeCell ref="T60:X60"/>
    <mergeCell ref="Y60:AB60"/>
    <mergeCell ref="B70:B96"/>
    <mergeCell ref="C70:E96"/>
    <mergeCell ref="F70:H70"/>
    <mergeCell ref="I70:J70"/>
    <mergeCell ref="K70:AK70"/>
    <mergeCell ref="F71:F77"/>
    <mergeCell ref="G71:H77"/>
    <mergeCell ref="I71:J74"/>
    <mergeCell ref="L71:Q71"/>
    <mergeCell ref="T74:AJ74"/>
    <mergeCell ref="I75:J77"/>
    <mergeCell ref="L75:S75"/>
    <mergeCell ref="L76:S76"/>
    <mergeCell ref="T76:AK76"/>
    <mergeCell ref="L77:S77"/>
    <mergeCell ref="T77:AK77"/>
    <mergeCell ref="S71:AK71"/>
    <mergeCell ref="L72:Q72"/>
    <mergeCell ref="S72:V72"/>
    <mergeCell ref="X72:AD72"/>
    <mergeCell ref="AG72:AK72"/>
    <mergeCell ref="L73:Q73"/>
    <mergeCell ref="S73:AK73"/>
    <mergeCell ref="F78:F82"/>
    <mergeCell ref="G78:H82"/>
    <mergeCell ref="I78:J82"/>
    <mergeCell ref="L78:N78"/>
    <mergeCell ref="P78:V78"/>
    <mergeCell ref="X78:AD78"/>
    <mergeCell ref="L82:N82"/>
    <mergeCell ref="O82:AK82"/>
    <mergeCell ref="E67:AK67"/>
    <mergeCell ref="I93:J93"/>
    <mergeCell ref="K93:W93"/>
    <mergeCell ref="AE78:AJ78"/>
    <mergeCell ref="K79:N81"/>
    <mergeCell ref="P79:S79"/>
    <mergeCell ref="T79:AK79"/>
    <mergeCell ref="O80:S81"/>
    <mergeCell ref="T80:AK80"/>
    <mergeCell ref="T81:AK81"/>
    <mergeCell ref="K86:AK86"/>
    <mergeCell ref="K87:AK87"/>
    <mergeCell ref="I91:J91"/>
    <mergeCell ref="K91:AK91"/>
    <mergeCell ref="I92:J92"/>
    <mergeCell ref="K92:V92"/>
    <mergeCell ref="X92:Y92"/>
    <mergeCell ref="Z92:AJ92"/>
    <mergeCell ref="I88:J88"/>
    <mergeCell ref="K88:AK88"/>
    <mergeCell ref="I89:J89"/>
    <mergeCell ref="K89:AK89"/>
    <mergeCell ref="I90:J90"/>
    <mergeCell ref="K90:AK90"/>
    <mergeCell ref="F108:H108"/>
    <mergeCell ref="I108:AK108"/>
    <mergeCell ref="M102:N102"/>
    <mergeCell ref="O102:AK102"/>
    <mergeCell ref="I103:AK103"/>
    <mergeCell ref="I104:AK104"/>
    <mergeCell ref="AA98:AC98"/>
    <mergeCell ref="AE98:AK98"/>
    <mergeCell ref="F99:H101"/>
    <mergeCell ref="J99:M99"/>
    <mergeCell ref="AB99:AH99"/>
    <mergeCell ref="J100:M100"/>
    <mergeCell ref="J101:M101"/>
    <mergeCell ref="F109:H109"/>
    <mergeCell ref="I109:T109"/>
    <mergeCell ref="V109:X109"/>
    <mergeCell ref="X93:Y93"/>
    <mergeCell ref="Z93:AJ93"/>
    <mergeCell ref="I94:J95"/>
    <mergeCell ref="K94:S94"/>
    <mergeCell ref="U94:AE94"/>
    <mergeCell ref="AF94:AK94"/>
    <mergeCell ref="K95:AK95"/>
    <mergeCell ref="G96:H96"/>
    <mergeCell ref="L96:M96"/>
    <mergeCell ref="O96:Z96"/>
    <mergeCell ref="AB96:AK96"/>
    <mergeCell ref="F83:F95"/>
    <mergeCell ref="G83:H95"/>
    <mergeCell ref="I83:J84"/>
    <mergeCell ref="L83:O83"/>
    <mergeCell ref="L84:O84"/>
    <mergeCell ref="I85:J87"/>
    <mergeCell ref="L85:M85"/>
    <mergeCell ref="O85:P85"/>
    <mergeCell ref="F102:H104"/>
    <mergeCell ref="J102:K102"/>
    <mergeCell ref="Y109:AJ109"/>
    <mergeCell ref="F105:H105"/>
    <mergeCell ref="I105:AK105"/>
    <mergeCell ref="F106:H106"/>
    <mergeCell ref="I106:AK106"/>
    <mergeCell ref="F107:H107"/>
    <mergeCell ref="I107:AK107"/>
    <mergeCell ref="B114:H116"/>
    <mergeCell ref="I114:AK116"/>
    <mergeCell ref="F110:H110"/>
    <mergeCell ref="I110:U110"/>
    <mergeCell ref="V110:X110"/>
    <mergeCell ref="Y110:AJ110"/>
    <mergeCell ref="F111:H112"/>
    <mergeCell ref="I111:S111"/>
    <mergeCell ref="U111:AE111"/>
    <mergeCell ref="AF111:AK111"/>
    <mergeCell ref="I112:AK112"/>
    <mergeCell ref="B98:B112"/>
    <mergeCell ref="C98:E112"/>
    <mergeCell ref="F98:H98"/>
    <mergeCell ref="I98:J98"/>
    <mergeCell ref="K98:U98"/>
    <mergeCell ref="W98:Y98"/>
  </mergeCells>
  <phoneticPr fontId="4"/>
  <conditionalFormatting sqref="F15 K98:AE98 K70">
    <cfRule type="expression" dxfId="72" priority="16">
      <formula>$G$13="■"</formula>
    </cfRule>
  </conditionalFormatting>
  <conditionalFormatting sqref="X72">
    <cfRule type="cellIs" dxfId="71" priority="33" operator="notEqual">
      <formula>""</formula>
    </cfRule>
    <cfRule type="expression" dxfId="70" priority="34">
      <formula>$K$72="■"</formula>
    </cfRule>
  </conditionalFormatting>
  <conditionalFormatting sqref="K96:AK96">
    <cfRule type="expression" dxfId="69" priority="36">
      <formula>OR($K$96="■",$N$96="■")</formula>
    </cfRule>
  </conditionalFormatting>
  <conditionalFormatting sqref="K31:AK31">
    <cfRule type="expression" dxfId="68" priority="38">
      <formula>OR($Z$31="■",$V$31="■")</formula>
    </cfRule>
  </conditionalFormatting>
  <conditionalFormatting sqref="K98:AE98">
    <cfRule type="expression" dxfId="67" priority="37">
      <formula>OR($Z$98="■",$V$98="■")</formula>
    </cfRule>
  </conditionalFormatting>
  <conditionalFormatting sqref="K31:AK31">
    <cfRule type="expression" dxfId="66" priority="32">
      <formula>$G$13="■"</formula>
    </cfRule>
  </conditionalFormatting>
  <conditionalFormatting sqref="AB96:AK96">
    <cfRule type="expression" dxfId="65" priority="31">
      <formula>$N$96="■"</formula>
    </cfRule>
  </conditionalFormatting>
  <conditionalFormatting sqref="K93:W93 K95:AK95 K92 W92 Z92:Z93 AK92:AK93 K78:AD78 AK78 K79:AK91">
    <cfRule type="expression" dxfId="64" priority="39">
      <formula>$K$72="■"</formula>
    </cfRule>
  </conditionalFormatting>
  <conditionalFormatting sqref="K79:AK81 K78:AD78 AK78">
    <cfRule type="expression" dxfId="63" priority="40">
      <formula>$K$82="■"</formula>
    </cfRule>
  </conditionalFormatting>
  <conditionalFormatting sqref="K85:AK91 K93:W93 K92 W92 Z92:Z93 AK92:AK93 AF94 T94:U94">
    <cfRule type="expression" dxfId="62" priority="41">
      <formula>$K$83="■"</formula>
    </cfRule>
  </conditionalFormatting>
  <conditionalFormatting sqref="T74:AJ74">
    <cfRule type="cellIs" dxfId="61" priority="29" operator="notEqual">
      <formula>""</formula>
    </cfRule>
    <cfRule type="expression" dxfId="60" priority="30">
      <formula>$K$73="■"</formula>
    </cfRule>
  </conditionalFormatting>
  <conditionalFormatting sqref="K31:AK31 K96:AK96 K98:AE98">
    <cfRule type="expression" dxfId="59" priority="42">
      <formula>OR($G$13="■",$K$13="■",$O$13="■")</formula>
    </cfRule>
  </conditionalFormatting>
  <conditionalFormatting sqref="K71:AK74 K93:W93 K95:AK95 K92 W92 Z92:Z93 AK92:AK93 K78:AD78 AK78 K79:AK91">
    <cfRule type="expression" dxfId="58" priority="43">
      <formula>OR($K$13="■",$O$13="■")</formula>
    </cfRule>
  </conditionalFormatting>
  <conditionalFormatting sqref="K82:AK82">
    <cfRule type="expression" dxfId="57" priority="28">
      <formula>$K$78="■"</formula>
    </cfRule>
  </conditionalFormatting>
  <conditionalFormatting sqref="I99:AK108 I110:U110 I109 U109 Y109:Y110 AK109:AK110">
    <cfRule type="expression" dxfId="56" priority="26">
      <formula>$V$98="■"</formula>
    </cfRule>
  </conditionalFormatting>
  <conditionalFormatting sqref="I102:AK108 I110:U110 I109 U109 Y109:Y110 AK109:AK110">
    <cfRule type="expression" dxfId="55" priority="27">
      <formula>OR($I$99="■",$I$100="■")</formula>
    </cfRule>
  </conditionalFormatting>
  <conditionalFormatting sqref="O79:AK81">
    <cfRule type="expression" dxfId="54" priority="25">
      <formula>$O$78="■"</formula>
    </cfRule>
  </conditionalFormatting>
  <conditionalFormatting sqref="O78:AD78 AK78">
    <cfRule type="expression" dxfId="53" priority="24">
      <formula>$O$79="■"</formula>
    </cfRule>
  </conditionalFormatting>
  <conditionalFormatting sqref="H53:L58">
    <cfRule type="expression" dxfId="52" priority="23">
      <formula>OR($O$13="■",$F$17="---")</formula>
    </cfRule>
  </conditionalFormatting>
  <conditionalFormatting sqref="B53:G58">
    <cfRule type="expression" dxfId="51" priority="22">
      <formula>OR($K$13="■",$O$13="■")</formula>
    </cfRule>
  </conditionalFormatting>
  <conditionalFormatting sqref="K95:AK95">
    <cfRule type="expression" dxfId="50" priority="19">
      <formula>$K$72="■"</formula>
    </cfRule>
  </conditionalFormatting>
  <conditionalFormatting sqref="K95:AK95">
    <cfRule type="expression" dxfId="49" priority="20">
      <formula>$K$83="■"</formula>
    </cfRule>
  </conditionalFormatting>
  <conditionalFormatting sqref="K95:AK95">
    <cfRule type="expression" dxfId="48" priority="21">
      <formula>OR($K$13="■",$O$13="■")</formula>
    </cfRule>
  </conditionalFormatting>
  <conditionalFormatting sqref="I111:AK112">
    <cfRule type="expression" dxfId="47" priority="17">
      <formula>$V$98="■"</formula>
    </cfRule>
  </conditionalFormatting>
  <conditionalFormatting sqref="I111:AK112">
    <cfRule type="expression" dxfId="46" priority="18">
      <formula>OR($I$99="■",$I$100="■")</formula>
    </cfRule>
  </conditionalFormatting>
  <conditionalFormatting sqref="AE98:AK98">
    <cfRule type="expression" dxfId="45" priority="35">
      <formula>AND(OR($K$13="■",$O$13="■"),$Z$98="■")</formula>
    </cfRule>
  </conditionalFormatting>
  <conditionalFormatting sqref="F17">
    <cfRule type="expression" dxfId="44" priority="15">
      <formula>$O$13="■"</formula>
    </cfRule>
  </conditionalFormatting>
  <conditionalFormatting sqref="AE78:AJ78">
    <cfRule type="expression" dxfId="43" priority="10">
      <formula>$K$72="■"</formula>
    </cfRule>
  </conditionalFormatting>
  <conditionalFormatting sqref="AE78:AJ78">
    <cfRule type="expression" dxfId="42" priority="11">
      <formula>$K$82="■"</formula>
    </cfRule>
  </conditionalFormatting>
  <conditionalFormatting sqref="AE78:AJ78">
    <cfRule type="expression" dxfId="41" priority="12">
      <formula>OR($K$13="■",$O$13="■")</formula>
    </cfRule>
  </conditionalFormatting>
  <conditionalFormatting sqref="AE78">
    <cfRule type="cellIs" dxfId="40" priority="13" operator="notEqual">
      <formula>""</formula>
    </cfRule>
    <cfRule type="expression" dxfId="39" priority="14">
      <formula>$O$78="■"</formula>
    </cfRule>
  </conditionalFormatting>
  <conditionalFormatting sqref="AE78:AJ78">
    <cfRule type="expression" dxfId="38" priority="9">
      <formula>$O$79="■"</formula>
    </cfRule>
  </conditionalFormatting>
  <conditionalFormatting sqref="K94 AF94:AK94 T94:U94">
    <cfRule type="expression" dxfId="37" priority="6">
      <formula>$K$72="■"</formula>
    </cfRule>
  </conditionalFormatting>
  <conditionalFormatting sqref="K94">
    <cfRule type="expression" dxfId="36" priority="7">
      <formula>$K$83="■"</formula>
    </cfRule>
  </conditionalFormatting>
  <conditionalFormatting sqref="K94 AF94:AK94 T94:U94">
    <cfRule type="expression" dxfId="35" priority="8">
      <formula>OR($K$13="■",$O$13="■")</formula>
    </cfRule>
  </conditionalFormatting>
  <conditionalFormatting sqref="K94 AF94 T94">
    <cfRule type="expression" dxfId="34" priority="4">
      <formula>$K$72="■"</formula>
    </cfRule>
  </conditionalFormatting>
  <conditionalFormatting sqref="K94 AF94 T94">
    <cfRule type="expression" dxfId="33" priority="5">
      <formula>OR($K$13="■",$O$13="■")</formula>
    </cfRule>
  </conditionalFormatting>
  <conditionalFormatting sqref="T75:AK75 K75:L77 T76:T77">
    <cfRule type="expression" dxfId="32" priority="2">
      <formula>$K$72="■"</formula>
    </cfRule>
  </conditionalFormatting>
  <conditionalFormatting sqref="T75:AJ75">
    <cfRule type="cellIs" dxfId="31" priority="1" operator="notEqual">
      <formula>""</formula>
    </cfRule>
  </conditionalFormatting>
  <conditionalFormatting sqref="K76:L77 T76:T77">
    <cfRule type="expression" dxfId="30" priority="3">
      <formula>#REF!="■"</formula>
    </cfRule>
  </conditionalFormatting>
  <dataValidations count="35">
    <dataValidation type="list" showInputMessage="1" sqref="K77" xr:uid="{9C6FDC35-510D-4740-AA47-712347E35515}">
      <formula1>$AN$77:$AO$77</formula1>
    </dataValidation>
    <dataValidation type="list" showInputMessage="1" sqref="K76" xr:uid="{7979542D-7D4C-40C2-A314-4B41C399364C}">
      <formula1>$AN$76:$AO$76</formula1>
    </dataValidation>
    <dataValidation type="list" showInputMessage="1" sqref="K75" xr:uid="{CD6C636C-3E18-427D-8149-D7EAA7E47029}">
      <formula1>$AN$75:$AO$75</formula1>
    </dataValidation>
    <dataValidation type="list" allowBlank="1" showInputMessage="1" showErrorMessage="1" sqref="H55:H56" xr:uid="{D9170F6E-5488-4D95-BE20-13591F0451DE}">
      <formula1>$AP$54:$AQ$54</formula1>
    </dataValidation>
    <dataValidation type="list" allowBlank="1" showInputMessage="1" showErrorMessage="1" sqref="H53:H54" xr:uid="{58530D38-43BF-4D5C-BD83-EBE2564171FE}">
      <formula1>$AP$53:$AQ$53</formula1>
    </dataValidation>
    <dataValidation type="list" allowBlank="1" showInputMessage="1" showErrorMessage="1" sqref="B57:B58" xr:uid="{72A78A45-0044-423C-AA30-2742E5022077}">
      <formula1>$AN$55:$AO$55</formula1>
    </dataValidation>
    <dataValidation type="list" allowBlank="1" showInputMessage="1" showErrorMessage="1" sqref="B55:B56" xr:uid="{8ED48940-809E-4530-9D28-36ECA5352123}">
      <formula1>$AN$54:$AO$54</formula1>
    </dataValidation>
    <dataValidation type="list" allowBlank="1" showInputMessage="1" showErrorMessage="1" sqref="B53:B54" xr:uid="{EBD9E085-6CDF-4024-BFCB-8D82A3820919}">
      <formula1>$AN$53:$AO$53</formula1>
    </dataValidation>
    <dataValidation type="list" imeMode="off" allowBlank="1" showInputMessage="1" showErrorMessage="1" sqref="V31" xr:uid="{9DDE69B5-72B3-4942-9F23-5CF66F851602}">
      <formula1>$AN$31:$AO$31</formula1>
    </dataValidation>
    <dataValidation type="list" imeMode="off" allowBlank="1" showInputMessage="1" showErrorMessage="1" sqref="V98" xr:uid="{8B85A6BC-00C0-4251-8A7F-F61EB24156AB}">
      <formula1>$AN$98:$AO$98</formula1>
    </dataValidation>
    <dataValidation type="list" showInputMessage="1" showErrorMessage="1" sqref="O79" xr:uid="{A32776D4-7228-4320-A2F5-FB37A2D8257A}">
      <formula1>$AN$80:$AO$80</formula1>
    </dataValidation>
    <dataValidation imeMode="halfKatakana" allowBlank="1" showInputMessage="1" showErrorMessage="1" sqref="I105:AK105 I107:AK107 K88:AK88 K90:AK90 I23:AA23 I25:AA25" xr:uid="{B737D310-BEBB-420A-A872-63016E91C6AE}"/>
    <dataValidation type="list" allowBlank="1" sqref="F17:R17" xr:uid="{BF6AB093-7B5F-420D-B09A-2FA2408EBB0B}">
      <formula1>$AN$17:$AO$17</formula1>
    </dataValidation>
    <dataValidation type="list" showInputMessage="1" showErrorMessage="1" sqref="T100:T101 I100" xr:uid="{AEC1757B-B07A-47EB-8E59-4787B392B3B3}">
      <formula1>$AN$100:$AO$100</formula1>
    </dataValidation>
    <dataValidation type="list" showInputMessage="1" showErrorMessage="1" sqref="I99 N101" xr:uid="{F773CACF-A632-445E-A1C3-6FF682EEF828}">
      <formula1>$AN$99:$AO$99</formula1>
    </dataValidation>
    <dataValidation type="list" showInputMessage="1" showErrorMessage="1" sqref="I101" xr:uid="{BC095CC2-3DA1-46EE-A39D-35682639C81B}">
      <formula1>$AN$101:$AO$101</formula1>
    </dataValidation>
    <dataValidation type="list" showInputMessage="1" showErrorMessage="1" sqref="P84 K83" xr:uid="{FEEA39CC-2C55-43B5-84D7-B6CF7D7C6909}">
      <formula1>$AN$83:$AO$83</formula1>
    </dataValidation>
    <dataValidation type="list" showInputMessage="1" showErrorMessage="1" sqref="K84" xr:uid="{39F0CB30-1BD5-4A87-ABC7-A5106BE7EAB2}">
      <formula1>$AN$84:$AO$84</formula1>
    </dataValidation>
    <dataValidation type="list" showInputMessage="1" sqref="K73:K74" xr:uid="{38D366AC-A10B-4707-B47C-0D4C6A117E64}">
      <formula1>$AN$73:$AO$73</formula1>
    </dataValidation>
    <dataValidation type="list" showInputMessage="1" showErrorMessage="1" sqref="K82" xr:uid="{9D1FB69E-1ABC-48E0-8F9E-BFF3DB847166}">
      <formula1>$AN$82:$AO$82</formula1>
    </dataValidation>
    <dataValidation type="list" showInputMessage="1" showErrorMessage="1" sqref="K78" xr:uid="{187BEE5A-6020-4C7F-A58C-63D5DD6328CC}">
      <formula1>$AN$78:$AO$78</formula1>
    </dataValidation>
    <dataValidation type="list" allowBlank="1" showInputMessage="1" showErrorMessage="1" sqref="K96" xr:uid="{6722B588-9782-4D12-9576-EA8B52EC62BD}">
      <formula1>$AN$96:$AO$96</formula1>
    </dataValidation>
    <dataValidation type="list" showInputMessage="1" sqref="N96" xr:uid="{7C061F10-86E3-4328-8BE8-46BFC80ACC46}">
      <formula1>$AQ$96:$AR$96</formula1>
    </dataValidation>
    <dataValidation type="list" showInputMessage="1" showErrorMessage="1" sqref="O13" xr:uid="{3A76E65A-5A61-4390-ADC7-DB12F294D5A7}">
      <formula1>$AT$13:$AU$13</formula1>
    </dataValidation>
    <dataValidation type="list" showInputMessage="1" showErrorMessage="1" sqref="K13" xr:uid="{2778DD4E-3C2C-4BA7-A004-052A33C36DC1}">
      <formula1>$AQ$13:$AR$13</formula1>
    </dataValidation>
    <dataValidation type="list" showInputMessage="1" showErrorMessage="1" sqref="AA99:AA101" xr:uid="{BE369CB3-1E7C-46F6-BC28-67AB16C56D5E}">
      <formula1>$AW$99:$AX$99</formula1>
    </dataValidation>
    <dataValidation type="list" allowBlank="1" showInputMessage="1" showErrorMessage="1" sqref="AB83:AB84" xr:uid="{8576655A-6A9B-44A5-8A95-6D2AF9F6646D}">
      <formula1>#REF!</formula1>
    </dataValidation>
    <dataValidation type="list" showInputMessage="1" showErrorMessage="1" sqref="O78" xr:uid="{803B8F07-A7BF-4C1B-9801-5AFE8C52E8B3}">
      <formula1>$AN$79:$AO$79</formula1>
    </dataValidation>
    <dataValidation type="list" showInputMessage="1" sqref="K72" xr:uid="{DE277D15-EBFB-4A37-AA95-C5566CB1462E}">
      <formula1>$AN$72:$AO$72</formula1>
    </dataValidation>
    <dataValidation type="list" imeMode="off" allowBlank="1" showInputMessage="1" showErrorMessage="1" sqref="Z98" xr:uid="{2AECF710-8D6B-4297-A298-5BFBC596B802}">
      <formula1>$AQ$98:$AR$98</formula1>
    </dataValidation>
    <dataValidation type="list" showInputMessage="1" sqref="K71" xr:uid="{7ACDE15B-E3C0-4E5E-AD12-4116C1AB0E86}">
      <formula1>$AN$71:$AO$71</formula1>
    </dataValidation>
    <dataValidation showInputMessage="1" showErrorMessage="1" sqref="AU28 AT89:AT96 AT72:AT85" xr:uid="{DE912B2B-5C74-41F1-872C-EDE0B6086CD4}"/>
    <dataValidation type="list" showInputMessage="1" showErrorMessage="1" sqref="G13" xr:uid="{0FC1BC8F-ADEE-4C8B-8E4B-D2489F69980C}">
      <formula1>$AN$13:$AO$13</formula1>
    </dataValidation>
    <dataValidation imeMode="off" allowBlank="1" showInputMessage="1" showErrorMessage="1" sqref="K93:W93 AK93 I29:I30 K94:K95 AK28 AK110 I110:U110 W29:AK29 I28:U28 J29:U29 T111:U111 I111:I112 Y28 Z93 Y110 AF94 T94:U94" xr:uid="{49C2DE87-C21C-45EE-B47B-7B42786123DB}"/>
    <dataValidation type="list" imeMode="off" allowBlank="1" showInputMessage="1" showErrorMessage="1" sqref="Z31" xr:uid="{E48EF6B0-66D2-4AFE-B6B1-EDB3261D6B0A}">
      <formula1>$AQ$31:$AR$31</formula1>
    </dataValidation>
  </dataValidations>
  <printOptions horizontalCentered="1"/>
  <pageMargins left="0" right="0" top="0" bottom="0" header="0.31496062992125984" footer="0.19685039370078741"/>
  <pageSetup paperSize="9" scale="64" fitToHeight="0" orientation="portrait" r:id="rId1"/>
  <headerFooter>
    <oddFooter>&amp;C&amp;"Meiryo UI,標準"&amp;9&amp;D_&amp;T　&amp;F　&amp;P/&amp;N</oddFooter>
  </headerFooter>
  <rowBreaks count="1" manualBreakCount="1">
    <brk id="68" max="37"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9F88D-6760-40EF-B3CA-5E029A702D0B}">
  <sheetPr codeName="Sheet17">
    <tabColor theme="5" tint="0.79998168889431442"/>
    <pageSetUpPr fitToPage="1"/>
  </sheetPr>
  <dimension ref="A1:AU37"/>
  <sheetViews>
    <sheetView showGridLines="0" view="pageBreakPreview" zoomScale="85" zoomScaleNormal="85" zoomScaleSheetLayoutView="85" workbookViewId="0"/>
  </sheetViews>
  <sheetFormatPr defaultColWidth="3.75" defaultRowHeight="15.75" x14ac:dyDescent="0.4"/>
  <cols>
    <col min="1" max="39" width="3.75" style="15"/>
    <col min="40" max="41" width="3.75" style="15" hidden="1" customWidth="1"/>
    <col min="42" max="16384" width="3.75" style="15"/>
  </cols>
  <sheetData>
    <row r="1" spans="1:47" ht="16.5" x14ac:dyDescent="0.4">
      <c r="A1" s="278"/>
      <c r="B1" s="277"/>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47" ht="16.5" x14ac:dyDescent="0.4">
      <c r="A2" s="278"/>
      <c r="B2" s="277"/>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row>
    <row r="3" spans="1:47" ht="16.5" x14ac:dyDescent="0.4">
      <c r="A3" s="278"/>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row>
    <row r="4" spans="1:47" ht="28.5" x14ac:dyDescent="0.4">
      <c r="A4" s="280"/>
      <c r="B4" s="752" t="s">
        <v>210</v>
      </c>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279"/>
    </row>
    <row r="5" spans="1:47" ht="16.5" x14ac:dyDescent="0.4">
      <c r="A5" s="280"/>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79"/>
      <c r="AL5" s="279"/>
    </row>
    <row r="6" spans="1:47" ht="16.5" x14ac:dyDescent="0.4">
      <c r="A6" s="280"/>
      <c r="B6" s="277"/>
      <c r="C6" s="10"/>
      <c r="D6" s="10"/>
      <c r="E6" s="10"/>
      <c r="F6" s="10"/>
      <c r="G6" s="10"/>
      <c r="H6" s="10"/>
      <c r="I6" s="10"/>
      <c r="J6" s="10"/>
      <c r="K6" s="10"/>
      <c r="L6" s="10"/>
      <c r="M6" s="10"/>
      <c r="N6" s="282"/>
      <c r="O6" s="283"/>
      <c r="P6" s="283"/>
      <c r="Q6" s="284"/>
      <c r="R6" s="284"/>
      <c r="S6" s="284"/>
      <c r="T6" s="284"/>
      <c r="U6" s="284"/>
      <c r="V6" s="284"/>
      <c r="W6" s="284"/>
      <c r="X6" s="284"/>
      <c r="Y6" s="284"/>
      <c r="Z6" s="284"/>
      <c r="AA6" s="284"/>
      <c r="AB6" s="284"/>
      <c r="AC6" s="284"/>
      <c r="AD6" s="284"/>
      <c r="AE6" s="284"/>
      <c r="AF6" s="284"/>
      <c r="AG6" s="284"/>
      <c r="AH6" s="284"/>
      <c r="AI6" s="284"/>
      <c r="AJ6" s="284"/>
      <c r="AK6" s="29" t="s">
        <v>662</v>
      </c>
      <c r="AL6" s="279"/>
    </row>
    <row r="8" spans="1:47" ht="16.5" x14ac:dyDescent="0.4">
      <c r="B8" s="798" t="s">
        <v>211</v>
      </c>
      <c r="C8" s="799"/>
      <c r="D8" s="799"/>
      <c r="E8" s="799"/>
      <c r="F8" s="799"/>
      <c r="G8" s="799"/>
      <c r="H8" s="799"/>
      <c r="I8" s="799"/>
      <c r="J8" s="799"/>
      <c r="K8" s="799"/>
      <c r="L8" s="799"/>
      <c r="M8" s="799"/>
      <c r="N8" s="799"/>
      <c r="O8" s="799"/>
      <c r="P8" s="799"/>
      <c r="Q8" s="799"/>
      <c r="R8" s="799"/>
      <c r="S8" s="799"/>
      <c r="T8" s="799"/>
      <c r="U8" s="799"/>
      <c r="V8" s="799"/>
      <c r="W8" s="799"/>
      <c r="X8" s="799"/>
      <c r="Y8" s="799"/>
      <c r="Z8" s="799"/>
      <c r="AA8" s="799"/>
      <c r="AB8" s="799"/>
      <c r="AC8" s="799"/>
      <c r="AD8" s="799"/>
      <c r="AE8" s="799"/>
      <c r="AF8" s="799"/>
      <c r="AG8" s="799"/>
      <c r="AH8" s="799"/>
      <c r="AI8" s="799"/>
      <c r="AJ8" s="799"/>
      <c r="AK8" s="800"/>
    </row>
    <row r="9" spans="1:47" ht="16.5" customHeight="1" x14ac:dyDescent="0.4">
      <c r="B9" s="801" t="s">
        <v>212</v>
      </c>
      <c r="C9" s="802"/>
      <c r="D9" s="802"/>
      <c r="E9" s="802"/>
      <c r="F9" s="802"/>
      <c r="G9" s="802"/>
      <c r="H9" s="802"/>
      <c r="I9" s="802"/>
      <c r="J9" s="802"/>
      <c r="K9" s="802"/>
      <c r="L9" s="802"/>
      <c r="M9" s="802"/>
      <c r="N9" s="802"/>
      <c r="O9" s="802"/>
      <c r="P9" s="802"/>
      <c r="Q9" s="802"/>
      <c r="R9" s="802"/>
      <c r="S9" s="802"/>
      <c r="T9" s="802"/>
      <c r="U9" s="802"/>
      <c r="V9" s="802"/>
      <c r="W9" s="802"/>
      <c r="X9" s="802"/>
      <c r="Y9" s="802"/>
      <c r="Z9" s="802"/>
      <c r="AA9" s="802"/>
      <c r="AB9" s="802"/>
      <c r="AC9" s="802"/>
      <c r="AD9" s="802"/>
      <c r="AE9" s="802"/>
      <c r="AF9" s="802"/>
      <c r="AG9" s="802"/>
      <c r="AH9" s="802"/>
      <c r="AI9" s="802"/>
      <c r="AJ9" s="802"/>
      <c r="AK9" s="803"/>
    </row>
    <row r="10" spans="1:47" ht="9.75" customHeight="1" thickBot="1" x14ac:dyDescent="0.45">
      <c r="K10" s="381"/>
    </row>
    <row r="11" spans="1:47" s="289" customFormat="1" ht="18.95" customHeight="1" x14ac:dyDescent="0.4">
      <c r="B11" s="804" t="s">
        <v>213</v>
      </c>
      <c r="C11" s="732" t="s">
        <v>214</v>
      </c>
      <c r="D11" s="502"/>
      <c r="E11" s="503"/>
      <c r="F11" s="807" t="s">
        <v>215</v>
      </c>
      <c r="G11" s="810" t="s">
        <v>161</v>
      </c>
      <c r="H11" s="811"/>
      <c r="I11" s="816" t="s">
        <v>162</v>
      </c>
      <c r="J11" s="817"/>
      <c r="K11" s="382" t="s">
        <v>98</v>
      </c>
      <c r="L11" s="820" t="s">
        <v>216</v>
      </c>
      <c r="M11" s="820"/>
      <c r="N11" s="820"/>
      <c r="O11" s="820"/>
      <c r="P11" s="820"/>
      <c r="Q11" s="820"/>
      <c r="R11" s="383" t="s">
        <v>167</v>
      </c>
      <c r="S11" s="821" t="s">
        <v>217</v>
      </c>
      <c r="T11" s="821"/>
      <c r="U11" s="821"/>
      <c r="V11" s="821"/>
      <c r="W11" s="821"/>
      <c r="X11" s="821"/>
      <c r="Y11" s="821"/>
      <c r="Z11" s="821"/>
      <c r="AA11" s="821"/>
      <c r="AB11" s="821"/>
      <c r="AC11" s="821"/>
      <c r="AD11" s="821"/>
      <c r="AE11" s="821"/>
      <c r="AF11" s="821"/>
      <c r="AG11" s="821"/>
      <c r="AH11" s="821"/>
      <c r="AI11" s="821"/>
      <c r="AJ11" s="821"/>
      <c r="AK11" s="822"/>
      <c r="AL11" s="10"/>
      <c r="AN11" s="10" t="s">
        <v>102</v>
      </c>
      <c r="AO11" s="10" t="str">
        <f>IF($K$12="□","■","")</f>
        <v/>
      </c>
    </row>
    <row r="12" spans="1:47" s="289" customFormat="1" ht="18.95" customHeight="1" x14ac:dyDescent="0.4">
      <c r="B12" s="805"/>
      <c r="C12" s="733"/>
      <c r="D12" s="504"/>
      <c r="E12" s="505"/>
      <c r="F12" s="808"/>
      <c r="G12" s="812"/>
      <c r="H12" s="813"/>
      <c r="I12" s="818"/>
      <c r="J12" s="562"/>
      <c r="K12" s="410" t="s">
        <v>250</v>
      </c>
      <c r="L12" s="536" t="s">
        <v>172</v>
      </c>
      <c r="M12" s="536"/>
      <c r="N12" s="536"/>
      <c r="O12" s="536"/>
      <c r="P12" s="536"/>
      <c r="Q12" s="536"/>
      <c r="R12" s="328" t="s">
        <v>173</v>
      </c>
      <c r="S12" s="623" t="s">
        <v>218</v>
      </c>
      <c r="T12" s="623"/>
      <c r="U12" s="623"/>
      <c r="V12" s="623"/>
      <c r="W12" s="623"/>
      <c r="X12" s="623"/>
      <c r="Y12" s="623"/>
      <c r="Z12" s="623"/>
      <c r="AA12" s="623"/>
      <c r="AB12" s="623"/>
      <c r="AC12" s="623"/>
      <c r="AD12" s="623"/>
      <c r="AE12" s="623"/>
      <c r="AF12" s="623"/>
      <c r="AG12" s="623"/>
      <c r="AH12" s="623"/>
      <c r="AI12" s="623"/>
      <c r="AJ12" s="623"/>
      <c r="AK12" s="624"/>
      <c r="AL12" s="10"/>
      <c r="AN12" s="10" t="s">
        <v>102</v>
      </c>
      <c r="AO12" s="10" t="str">
        <f>IF($K$11="□","■","")</f>
        <v>■</v>
      </c>
      <c r="AP12" s="10"/>
      <c r="AQ12" s="10"/>
      <c r="AR12" s="10"/>
      <c r="AS12" s="10"/>
      <c r="AT12" s="10"/>
      <c r="AU12" s="10"/>
    </row>
    <row r="13" spans="1:47" s="289" customFormat="1" ht="18.95" customHeight="1" x14ac:dyDescent="0.4">
      <c r="B13" s="805"/>
      <c r="C13" s="733"/>
      <c r="D13" s="504"/>
      <c r="E13" s="505"/>
      <c r="F13" s="808"/>
      <c r="G13" s="812"/>
      <c r="H13" s="813"/>
      <c r="I13" s="819"/>
      <c r="J13" s="564"/>
      <c r="K13" s="384"/>
      <c r="L13" s="347"/>
      <c r="M13" s="347"/>
      <c r="N13" s="347"/>
      <c r="O13" s="347"/>
      <c r="P13" s="347"/>
      <c r="Q13" s="347"/>
      <c r="R13" s="375"/>
      <c r="S13" s="347" t="s">
        <v>175</v>
      </c>
      <c r="T13" s="823"/>
      <c r="U13" s="823"/>
      <c r="V13" s="823"/>
      <c r="W13" s="823"/>
      <c r="X13" s="823"/>
      <c r="Y13" s="823"/>
      <c r="Z13" s="823"/>
      <c r="AA13" s="823"/>
      <c r="AB13" s="823"/>
      <c r="AC13" s="823"/>
      <c r="AD13" s="823"/>
      <c r="AE13" s="823"/>
      <c r="AF13" s="823"/>
      <c r="AG13" s="823"/>
      <c r="AH13" s="823"/>
      <c r="AI13" s="823"/>
      <c r="AJ13" s="823"/>
      <c r="AK13" s="385" t="s">
        <v>176</v>
      </c>
      <c r="AL13" s="10"/>
      <c r="AN13" s="10"/>
      <c r="AO13" s="10"/>
      <c r="AP13" s="10"/>
      <c r="AQ13" s="10"/>
      <c r="AR13" s="10"/>
      <c r="AS13" s="10"/>
      <c r="AT13" s="10"/>
      <c r="AU13" s="10"/>
    </row>
    <row r="14" spans="1:47" s="289" customFormat="1" ht="18.95" customHeight="1" x14ac:dyDescent="0.4">
      <c r="B14" s="805"/>
      <c r="C14" s="733"/>
      <c r="D14" s="504"/>
      <c r="E14" s="505"/>
      <c r="F14" s="808"/>
      <c r="G14" s="812"/>
      <c r="H14" s="813"/>
      <c r="I14" s="559" t="s">
        <v>219</v>
      </c>
      <c r="J14" s="560"/>
      <c r="K14" s="386" t="s">
        <v>98</v>
      </c>
      <c r="L14" s="617" t="s">
        <v>659</v>
      </c>
      <c r="M14" s="617"/>
      <c r="N14" s="617"/>
      <c r="O14" s="617"/>
      <c r="P14" s="617"/>
      <c r="Q14" s="617"/>
      <c r="R14" s="617"/>
      <c r="S14" s="617"/>
      <c r="T14" s="617"/>
      <c r="U14" s="617"/>
      <c r="V14" s="617"/>
      <c r="W14" s="617"/>
      <c r="AK14" s="387"/>
      <c r="AL14" s="10"/>
      <c r="AN14" s="10" t="s">
        <v>98</v>
      </c>
      <c r="AO14" s="10" t="str">
        <f>IF(AND($K$15="□",$K$16="□"),"■","")</f>
        <v/>
      </c>
      <c r="AP14" s="311"/>
      <c r="AS14" s="10"/>
    </row>
    <row r="15" spans="1:47" s="289" customFormat="1" ht="18.95" customHeight="1" x14ac:dyDescent="0.4">
      <c r="B15" s="805"/>
      <c r="C15" s="733"/>
      <c r="D15" s="504"/>
      <c r="E15" s="505"/>
      <c r="F15" s="808"/>
      <c r="G15" s="812"/>
      <c r="H15" s="813"/>
      <c r="I15" s="561"/>
      <c r="J15" s="562"/>
      <c r="K15" s="412" t="s">
        <v>250</v>
      </c>
      <c r="L15" s="536" t="s">
        <v>220</v>
      </c>
      <c r="M15" s="536"/>
      <c r="N15" s="536"/>
      <c r="O15" s="536"/>
      <c r="P15" s="536"/>
      <c r="Q15" s="536"/>
      <c r="R15" s="536"/>
      <c r="S15" s="536"/>
      <c r="T15" s="536"/>
      <c r="U15" s="536"/>
      <c r="V15" s="333"/>
      <c r="W15" s="333"/>
      <c r="X15" s="333"/>
      <c r="Y15" s="389"/>
      <c r="Z15" s="333"/>
      <c r="AA15" s="333"/>
      <c r="AB15" s="333"/>
      <c r="AC15" s="333"/>
      <c r="AD15" s="333"/>
      <c r="AE15" s="333"/>
      <c r="AF15" s="333"/>
      <c r="AG15" s="333"/>
      <c r="AH15" s="333"/>
      <c r="AI15" s="333"/>
      <c r="AJ15" s="333"/>
      <c r="AK15" s="345"/>
      <c r="AL15" s="10"/>
      <c r="AN15" s="10" t="s">
        <v>98</v>
      </c>
      <c r="AO15" s="10" t="str">
        <f>IF(AND($K$14="□",$K$16="□"),"■","")</f>
        <v>■</v>
      </c>
      <c r="AP15" s="311"/>
      <c r="AQ15" s="10"/>
      <c r="AR15" s="10"/>
      <c r="AS15" s="10"/>
      <c r="AT15" s="10"/>
      <c r="AU15" s="10"/>
    </row>
    <row r="16" spans="1:47" s="289" customFormat="1" ht="18.95" customHeight="1" x14ac:dyDescent="0.4">
      <c r="B16" s="805"/>
      <c r="C16" s="733"/>
      <c r="D16" s="504"/>
      <c r="E16" s="505"/>
      <c r="F16" s="809"/>
      <c r="G16" s="814"/>
      <c r="H16" s="815"/>
      <c r="I16" s="563"/>
      <c r="J16" s="564"/>
      <c r="K16" s="390" t="s">
        <v>98</v>
      </c>
      <c r="L16" s="537" t="s">
        <v>221</v>
      </c>
      <c r="M16" s="537"/>
      <c r="N16" s="537"/>
      <c r="O16" s="537"/>
      <c r="P16" s="537"/>
      <c r="Q16" s="537"/>
      <c r="R16" s="537"/>
      <c r="S16" s="537"/>
      <c r="T16" s="537"/>
      <c r="U16" s="537"/>
      <c r="V16" s="347"/>
      <c r="W16" s="347"/>
      <c r="X16" s="347"/>
      <c r="Y16" s="391"/>
      <c r="Z16" s="347"/>
      <c r="AA16" s="347"/>
      <c r="AB16" s="347"/>
      <c r="AC16" s="347"/>
      <c r="AD16" s="347"/>
      <c r="AE16" s="347"/>
      <c r="AF16" s="347"/>
      <c r="AG16" s="347"/>
      <c r="AH16" s="347"/>
      <c r="AI16" s="347"/>
      <c r="AJ16" s="347"/>
      <c r="AK16" s="349"/>
      <c r="AL16" s="10"/>
      <c r="AN16" s="10" t="s">
        <v>98</v>
      </c>
      <c r="AO16" s="10" t="str">
        <f>IF(AND($K$14="□",$K$15="□"),"■","")</f>
        <v/>
      </c>
      <c r="AP16" s="311"/>
      <c r="AQ16" s="10"/>
      <c r="AR16" s="10"/>
      <c r="AS16" s="10"/>
      <c r="AT16" s="10"/>
      <c r="AU16" s="10"/>
    </row>
    <row r="17" spans="2:47" s="289" customFormat="1" ht="18.95" customHeight="1" x14ac:dyDescent="0.25">
      <c r="B17" s="805"/>
      <c r="C17" s="733"/>
      <c r="D17" s="504"/>
      <c r="E17" s="505"/>
      <c r="F17" s="783" t="s">
        <v>177</v>
      </c>
      <c r="G17" s="553" t="s">
        <v>178</v>
      </c>
      <c r="H17" s="554"/>
      <c r="I17" s="559" t="s">
        <v>179</v>
      </c>
      <c r="J17" s="560"/>
      <c r="K17" s="335" t="s">
        <v>98</v>
      </c>
      <c r="L17" s="551" t="s">
        <v>206</v>
      </c>
      <c r="M17" s="551"/>
      <c r="N17" s="551"/>
      <c r="O17" s="551"/>
      <c r="P17" s="551"/>
      <c r="Q17" s="551"/>
      <c r="R17" s="370"/>
      <c r="S17" s="370"/>
      <c r="T17" s="370"/>
      <c r="U17" s="370"/>
      <c r="V17" s="370"/>
      <c r="W17" s="370"/>
      <c r="X17" s="370"/>
      <c r="Y17" s="370"/>
      <c r="Z17" s="370"/>
      <c r="AA17" s="370"/>
      <c r="AB17" s="340"/>
      <c r="AC17" s="340"/>
      <c r="AD17" s="340"/>
      <c r="AE17" s="340"/>
      <c r="AF17" s="392"/>
      <c r="AG17" s="392"/>
      <c r="AH17" s="393"/>
      <c r="AI17" s="392"/>
      <c r="AJ17" s="392"/>
      <c r="AK17" s="394"/>
      <c r="AL17" s="10"/>
      <c r="AM17" s="10"/>
      <c r="AN17" s="10" t="s">
        <v>102</v>
      </c>
      <c r="AO17" s="10" t="str">
        <f>IF(AND($K$22="□",$K$18="□"),"■","")</f>
        <v/>
      </c>
      <c r="AP17" s="10"/>
      <c r="AS17" s="10"/>
    </row>
    <row r="18" spans="2:47" s="289" customFormat="1" ht="18.95" customHeight="1" x14ac:dyDescent="0.4">
      <c r="B18" s="805"/>
      <c r="C18" s="733"/>
      <c r="D18" s="504"/>
      <c r="E18" s="505"/>
      <c r="F18" s="784"/>
      <c r="G18" s="555"/>
      <c r="H18" s="556"/>
      <c r="I18" s="561"/>
      <c r="J18" s="562"/>
      <c r="K18" s="395" t="s">
        <v>98</v>
      </c>
      <c r="L18" s="786" t="s">
        <v>180</v>
      </c>
      <c r="M18" s="786"/>
      <c r="N18" s="787"/>
      <c r="O18" s="396" t="s">
        <v>98</v>
      </c>
      <c r="P18" s="788" t="s">
        <v>181</v>
      </c>
      <c r="Q18" s="789"/>
      <c r="R18" s="789"/>
      <c r="S18" s="789"/>
      <c r="T18" s="789"/>
      <c r="U18" s="789"/>
      <c r="V18" s="789"/>
      <c r="W18" s="397" t="s">
        <v>182</v>
      </c>
      <c r="X18" s="793" t="s">
        <v>183</v>
      </c>
      <c r="Y18" s="789"/>
      <c r="Z18" s="789"/>
      <c r="AA18" s="789"/>
      <c r="AB18" s="789"/>
      <c r="AC18" s="789"/>
      <c r="AD18" s="789"/>
      <c r="AE18" s="794"/>
      <c r="AF18" s="794"/>
      <c r="AG18" s="794"/>
      <c r="AH18" s="794"/>
      <c r="AI18" s="794"/>
      <c r="AJ18" s="794"/>
      <c r="AK18" s="398" t="s">
        <v>222</v>
      </c>
      <c r="AL18" s="10"/>
      <c r="AM18" s="10"/>
      <c r="AN18" s="10" t="s">
        <v>102</v>
      </c>
      <c r="AO18" s="10" t="str">
        <f>IF(AND($K$17="□",$K$22="□"),"■","")</f>
        <v/>
      </c>
      <c r="AP18" s="10"/>
      <c r="AQ18" s="10"/>
      <c r="AR18" s="10"/>
      <c r="AS18" s="10"/>
      <c r="AT18" s="10"/>
      <c r="AU18" s="10"/>
    </row>
    <row r="19" spans="2:47" s="289" customFormat="1" ht="18.95" customHeight="1" x14ac:dyDescent="0.4">
      <c r="B19" s="805"/>
      <c r="C19" s="733"/>
      <c r="D19" s="504"/>
      <c r="E19" s="505"/>
      <c r="F19" s="784"/>
      <c r="G19" s="555"/>
      <c r="H19" s="556"/>
      <c r="I19" s="561"/>
      <c r="J19" s="562"/>
      <c r="K19" s="795"/>
      <c r="L19" s="576"/>
      <c r="M19" s="576"/>
      <c r="N19" s="577"/>
      <c r="O19" s="342" t="s">
        <v>98</v>
      </c>
      <c r="P19" s="582" t="s">
        <v>185</v>
      </c>
      <c r="Q19" s="789"/>
      <c r="R19" s="789"/>
      <c r="S19" s="789"/>
      <c r="T19" s="796" t="s">
        <v>223</v>
      </c>
      <c r="U19" s="584"/>
      <c r="V19" s="584"/>
      <c r="W19" s="584"/>
      <c r="X19" s="584"/>
      <c r="Y19" s="584"/>
      <c r="Z19" s="584"/>
      <c r="AA19" s="584"/>
      <c r="AB19" s="584"/>
      <c r="AC19" s="584"/>
      <c r="AD19" s="584"/>
      <c r="AE19" s="584"/>
      <c r="AF19" s="584"/>
      <c r="AG19" s="584"/>
      <c r="AH19" s="584"/>
      <c r="AI19" s="584"/>
      <c r="AJ19" s="584"/>
      <c r="AK19" s="585"/>
      <c r="AL19" s="10"/>
      <c r="AN19" s="10" t="s">
        <v>102</v>
      </c>
      <c r="AO19" s="10" t="str">
        <f>IF(AND($K$17="□",$K$22="□",$O$19="□"),"■","")</f>
        <v/>
      </c>
      <c r="AP19" s="10"/>
      <c r="AQ19" s="10"/>
      <c r="AR19" s="10"/>
      <c r="AS19" s="10"/>
      <c r="AT19" s="10"/>
      <c r="AU19" s="10"/>
    </row>
    <row r="20" spans="2:47" s="289" customFormat="1" ht="18.95" customHeight="1" x14ac:dyDescent="0.4">
      <c r="B20" s="805"/>
      <c r="C20" s="733"/>
      <c r="D20" s="504"/>
      <c r="E20" s="505"/>
      <c r="F20" s="784"/>
      <c r="G20" s="555"/>
      <c r="H20" s="556"/>
      <c r="I20" s="561"/>
      <c r="J20" s="562"/>
      <c r="K20" s="578"/>
      <c r="L20" s="576"/>
      <c r="M20" s="576"/>
      <c r="N20" s="577"/>
      <c r="O20" s="797"/>
      <c r="P20" s="576"/>
      <c r="Q20" s="576"/>
      <c r="R20" s="576"/>
      <c r="S20" s="576"/>
      <c r="T20" s="588" t="s">
        <v>224</v>
      </c>
      <c r="U20" s="589"/>
      <c r="V20" s="589"/>
      <c r="W20" s="589"/>
      <c r="X20" s="589"/>
      <c r="Y20" s="589"/>
      <c r="Z20" s="589"/>
      <c r="AA20" s="589"/>
      <c r="AB20" s="589"/>
      <c r="AC20" s="589"/>
      <c r="AD20" s="589"/>
      <c r="AE20" s="589"/>
      <c r="AF20" s="589"/>
      <c r="AG20" s="589"/>
      <c r="AH20" s="589"/>
      <c r="AI20" s="589"/>
      <c r="AJ20" s="589"/>
      <c r="AK20" s="590"/>
      <c r="AL20" s="10"/>
      <c r="AM20" s="10"/>
      <c r="AN20" s="10" t="s">
        <v>102</v>
      </c>
      <c r="AO20" s="10" t="str">
        <f>IF(AND($K$17="□",$K$22="□",$O$18="□"),"■","")</f>
        <v/>
      </c>
      <c r="AP20" s="10"/>
      <c r="AQ20" s="10"/>
      <c r="AR20" s="10"/>
      <c r="AS20" s="10"/>
      <c r="AT20" s="10"/>
      <c r="AU20" s="10"/>
    </row>
    <row r="21" spans="2:47" s="289" customFormat="1" ht="18.95" customHeight="1" x14ac:dyDescent="0.4">
      <c r="B21" s="805"/>
      <c r="C21" s="733"/>
      <c r="D21" s="504"/>
      <c r="E21" s="505"/>
      <c r="F21" s="784"/>
      <c r="G21" s="555"/>
      <c r="H21" s="556"/>
      <c r="I21" s="561"/>
      <c r="J21" s="562"/>
      <c r="K21" s="579"/>
      <c r="L21" s="580"/>
      <c r="M21" s="580"/>
      <c r="N21" s="581"/>
      <c r="O21" s="587"/>
      <c r="P21" s="580"/>
      <c r="Q21" s="580"/>
      <c r="R21" s="580"/>
      <c r="S21" s="580"/>
      <c r="T21" s="591" t="s">
        <v>225</v>
      </c>
      <c r="U21" s="592"/>
      <c r="V21" s="592"/>
      <c r="W21" s="592"/>
      <c r="X21" s="592"/>
      <c r="Y21" s="592"/>
      <c r="Z21" s="592"/>
      <c r="AA21" s="592"/>
      <c r="AB21" s="592"/>
      <c r="AC21" s="592"/>
      <c r="AD21" s="592"/>
      <c r="AE21" s="592"/>
      <c r="AF21" s="592"/>
      <c r="AG21" s="592"/>
      <c r="AH21" s="592"/>
      <c r="AI21" s="592"/>
      <c r="AJ21" s="592"/>
      <c r="AK21" s="593"/>
      <c r="AL21" s="10"/>
      <c r="AM21" s="10"/>
      <c r="AN21" s="10"/>
      <c r="AO21" s="10"/>
      <c r="AP21" s="10"/>
      <c r="AQ21" s="10"/>
      <c r="AR21" s="10"/>
      <c r="AS21" s="10"/>
      <c r="AT21" s="10"/>
      <c r="AU21" s="10"/>
    </row>
    <row r="22" spans="2:47" s="289" customFormat="1" ht="18.95" customHeight="1" x14ac:dyDescent="0.4">
      <c r="B22" s="805"/>
      <c r="C22" s="733"/>
      <c r="D22" s="504"/>
      <c r="E22" s="505"/>
      <c r="F22" s="785"/>
      <c r="G22" s="557"/>
      <c r="H22" s="558"/>
      <c r="I22" s="563"/>
      <c r="J22" s="564"/>
      <c r="K22" s="413" t="s">
        <v>250</v>
      </c>
      <c r="L22" s="569" t="s">
        <v>189</v>
      </c>
      <c r="M22" s="569"/>
      <c r="N22" s="569"/>
      <c r="O22" s="790" t="s">
        <v>226</v>
      </c>
      <c r="P22" s="791"/>
      <c r="Q22" s="791"/>
      <c r="R22" s="791"/>
      <c r="S22" s="791"/>
      <c r="T22" s="791"/>
      <c r="U22" s="791"/>
      <c r="V22" s="791"/>
      <c r="W22" s="791"/>
      <c r="X22" s="791"/>
      <c r="Y22" s="791"/>
      <c r="Z22" s="791"/>
      <c r="AA22" s="791"/>
      <c r="AB22" s="791"/>
      <c r="AC22" s="791"/>
      <c r="AD22" s="791"/>
      <c r="AE22" s="791"/>
      <c r="AF22" s="791"/>
      <c r="AG22" s="791"/>
      <c r="AH22" s="791"/>
      <c r="AI22" s="791"/>
      <c r="AJ22" s="791"/>
      <c r="AK22" s="792"/>
      <c r="AL22" s="10"/>
      <c r="AM22" s="10"/>
      <c r="AN22" s="10" t="s">
        <v>102</v>
      </c>
      <c r="AO22" s="10" t="str">
        <f>IF(AND($K$17="□",$K$18="□"),"■","")</f>
        <v>■</v>
      </c>
      <c r="AP22" s="10"/>
      <c r="AQ22" s="10"/>
      <c r="AR22" s="10"/>
      <c r="AS22" s="10"/>
      <c r="AT22" s="10"/>
      <c r="AU22" s="10"/>
    </row>
    <row r="23" spans="2:47" s="289" customFormat="1" ht="18.95" customHeight="1" x14ac:dyDescent="0.4">
      <c r="B23" s="805"/>
      <c r="C23" s="733"/>
      <c r="D23" s="504"/>
      <c r="E23" s="505"/>
      <c r="F23" s="774" t="s">
        <v>191</v>
      </c>
      <c r="G23" s="775" t="s">
        <v>192</v>
      </c>
      <c r="H23" s="776"/>
      <c r="I23" s="533" t="s">
        <v>193</v>
      </c>
      <c r="J23" s="534"/>
      <c r="K23" s="407" t="s">
        <v>250</v>
      </c>
      <c r="L23" s="551" t="s">
        <v>227</v>
      </c>
      <c r="M23" s="551"/>
      <c r="N23" s="551"/>
      <c r="O23" s="551"/>
      <c r="AB23" s="344"/>
      <c r="AC23" s="551"/>
      <c r="AD23" s="551"/>
      <c r="AE23" s="551"/>
      <c r="AF23" s="551"/>
      <c r="AG23" s="551"/>
      <c r="AH23" s="551"/>
      <c r="AI23" s="551"/>
      <c r="AJ23" s="551"/>
      <c r="AK23" s="1370"/>
      <c r="AL23" s="10"/>
      <c r="AM23" s="10"/>
      <c r="AN23" s="10" t="s">
        <v>102</v>
      </c>
      <c r="AO23" s="10" t="str">
        <f>IF(AND($K$25="□",$K$24="□"),"■","")</f>
        <v>■</v>
      </c>
      <c r="AP23" s="10"/>
      <c r="AS23" s="10"/>
    </row>
    <row r="24" spans="2:47" s="289" customFormat="1" ht="18.95" customHeight="1" x14ac:dyDescent="0.4">
      <c r="B24" s="805"/>
      <c r="C24" s="733"/>
      <c r="D24" s="504"/>
      <c r="E24" s="505"/>
      <c r="F24" s="774"/>
      <c r="G24" s="777"/>
      <c r="H24" s="778"/>
      <c r="I24" s="533"/>
      <c r="J24" s="534"/>
      <c r="K24" s="327" t="s">
        <v>98</v>
      </c>
      <c r="L24" s="536" t="s">
        <v>206</v>
      </c>
      <c r="M24" s="536"/>
      <c r="N24" s="536"/>
      <c r="O24" s="536"/>
      <c r="P24" s="536"/>
      <c r="Q24" s="536"/>
      <c r="R24" s="333"/>
      <c r="S24" s="333"/>
      <c r="T24" s="333"/>
      <c r="U24" s="373"/>
      <c r="V24" s="333"/>
      <c r="W24" s="333"/>
      <c r="X24" s="333"/>
      <c r="Y24" s="333"/>
      <c r="Z24" s="333"/>
      <c r="AA24" s="333"/>
      <c r="AB24" s="344"/>
      <c r="AC24" s="333"/>
      <c r="AD24" s="333"/>
      <c r="AE24" s="333"/>
      <c r="AF24" s="333"/>
      <c r="AG24" s="333"/>
      <c r="AH24" s="333"/>
      <c r="AI24" s="333"/>
      <c r="AJ24" s="333"/>
      <c r="AK24" s="345"/>
      <c r="AL24" s="10"/>
      <c r="AM24" s="10"/>
      <c r="AN24" s="10" t="s">
        <v>102</v>
      </c>
      <c r="AO24" s="10" t="str">
        <f>IF(AND($K$25="□",$K$23="□"),"■","")</f>
        <v/>
      </c>
      <c r="AP24" s="10"/>
      <c r="AQ24" s="10"/>
      <c r="AR24" s="10"/>
      <c r="AS24" s="10"/>
      <c r="AT24" s="10"/>
      <c r="AU24" s="10"/>
    </row>
    <row r="25" spans="2:47" s="289" customFormat="1" ht="18.95" customHeight="1" x14ac:dyDescent="0.4">
      <c r="B25" s="805"/>
      <c r="C25" s="733"/>
      <c r="D25" s="504"/>
      <c r="E25" s="505"/>
      <c r="F25" s="774"/>
      <c r="G25" s="777"/>
      <c r="H25" s="778"/>
      <c r="I25" s="535"/>
      <c r="J25" s="459"/>
      <c r="K25" s="399" t="s">
        <v>98</v>
      </c>
      <c r="L25" s="537" t="s">
        <v>195</v>
      </c>
      <c r="M25" s="537"/>
      <c r="N25" s="537"/>
      <c r="O25" s="537"/>
      <c r="P25" s="346"/>
      <c r="Q25" s="347"/>
      <c r="R25" s="347"/>
      <c r="S25" s="347"/>
      <c r="T25" s="347"/>
      <c r="U25" s="346"/>
      <c r="V25" s="347"/>
      <c r="W25" s="347"/>
      <c r="X25" s="347"/>
      <c r="Y25" s="347"/>
      <c r="Z25" s="347"/>
      <c r="AA25" s="347"/>
      <c r="AB25" s="348"/>
      <c r="AC25" s="347"/>
      <c r="AD25" s="347"/>
      <c r="AE25" s="347"/>
      <c r="AF25" s="347"/>
      <c r="AG25" s="347"/>
      <c r="AH25" s="347"/>
      <c r="AI25" s="347"/>
      <c r="AJ25" s="347"/>
      <c r="AK25" s="349"/>
      <c r="AL25" s="10"/>
      <c r="AM25" s="10"/>
      <c r="AN25" s="10" t="s">
        <v>102</v>
      </c>
      <c r="AO25" s="10" t="str">
        <f>IF(AND($K$23="□",$K$24="□"),"■","")</f>
        <v/>
      </c>
      <c r="AP25" s="10"/>
      <c r="AQ25" s="10"/>
      <c r="AR25" s="10"/>
      <c r="AS25" s="10"/>
      <c r="AT25" s="10"/>
      <c r="AU25" s="10"/>
    </row>
    <row r="26" spans="2:47" s="289" customFormat="1" ht="18" customHeight="1" x14ac:dyDescent="0.4">
      <c r="B26" s="805"/>
      <c r="C26" s="733"/>
      <c r="D26" s="504"/>
      <c r="E26" s="505"/>
      <c r="F26" s="774"/>
      <c r="G26" s="777"/>
      <c r="H26" s="778"/>
      <c r="I26" s="539" t="s">
        <v>110</v>
      </c>
      <c r="J26" s="534"/>
      <c r="K26" s="365" t="s">
        <v>111</v>
      </c>
      <c r="L26" s="782"/>
      <c r="M26" s="782"/>
      <c r="N26" s="400" t="s">
        <v>70</v>
      </c>
      <c r="O26" s="782"/>
      <c r="P26" s="782"/>
      <c r="Q26" s="401"/>
      <c r="R26" s="402"/>
      <c r="S26" s="403"/>
      <c r="T26" s="403"/>
      <c r="U26" s="403"/>
      <c r="V26" s="403"/>
      <c r="W26" s="403"/>
      <c r="X26" s="403"/>
      <c r="Y26" s="403"/>
      <c r="Z26" s="403"/>
      <c r="AA26" s="403"/>
      <c r="AB26" s="403"/>
      <c r="AC26" s="403"/>
      <c r="AD26" s="403"/>
      <c r="AE26" s="403"/>
      <c r="AF26" s="403"/>
      <c r="AG26" s="403"/>
      <c r="AH26" s="403"/>
      <c r="AI26" s="403"/>
      <c r="AJ26" s="403"/>
      <c r="AK26" s="404"/>
      <c r="AL26" s="356"/>
      <c r="AP26" s="10"/>
      <c r="AR26" s="10"/>
      <c r="AS26" s="10"/>
      <c r="AT26" s="10"/>
      <c r="AU26" s="10"/>
    </row>
    <row r="27" spans="2:47" s="289" customFormat="1" ht="24.95" customHeight="1" x14ac:dyDescent="0.4">
      <c r="B27" s="805"/>
      <c r="C27" s="733"/>
      <c r="D27" s="504"/>
      <c r="E27" s="505"/>
      <c r="F27" s="774"/>
      <c r="G27" s="777"/>
      <c r="H27" s="778"/>
      <c r="I27" s="539"/>
      <c r="J27" s="534"/>
      <c r="K27" s="594"/>
      <c r="L27" s="595"/>
      <c r="M27" s="595"/>
      <c r="N27" s="595"/>
      <c r="O27" s="595"/>
      <c r="P27" s="595"/>
      <c r="Q27" s="595"/>
      <c r="R27" s="595"/>
      <c r="S27" s="595"/>
      <c r="T27" s="595"/>
      <c r="U27" s="595"/>
      <c r="V27" s="595"/>
      <c r="W27" s="595"/>
      <c r="X27" s="595"/>
      <c r="Y27" s="595"/>
      <c r="Z27" s="595"/>
      <c r="AA27" s="595"/>
      <c r="AB27" s="595"/>
      <c r="AC27" s="595"/>
      <c r="AD27" s="595"/>
      <c r="AE27" s="595"/>
      <c r="AF27" s="595"/>
      <c r="AG27" s="595"/>
      <c r="AH27" s="595"/>
      <c r="AI27" s="595"/>
      <c r="AJ27" s="595"/>
      <c r="AK27" s="596"/>
      <c r="AL27" s="357"/>
      <c r="AQ27" s="10"/>
      <c r="AR27" s="10"/>
      <c r="AS27" s="10"/>
      <c r="AT27" s="10"/>
      <c r="AU27" s="10"/>
    </row>
    <row r="28" spans="2:47" s="289" customFormat="1" ht="24.95" customHeight="1" x14ac:dyDescent="0.4">
      <c r="B28" s="805"/>
      <c r="C28" s="733"/>
      <c r="D28" s="504"/>
      <c r="E28" s="505"/>
      <c r="F28" s="774"/>
      <c r="G28" s="777"/>
      <c r="H28" s="778"/>
      <c r="I28" s="458"/>
      <c r="J28" s="459"/>
      <c r="K28" s="597"/>
      <c r="L28" s="597"/>
      <c r="M28" s="597"/>
      <c r="N28" s="597"/>
      <c r="O28" s="597"/>
      <c r="P28" s="597"/>
      <c r="Q28" s="597"/>
      <c r="R28" s="597"/>
      <c r="S28" s="597"/>
      <c r="T28" s="597"/>
      <c r="U28" s="597"/>
      <c r="V28" s="597"/>
      <c r="W28" s="597"/>
      <c r="X28" s="597"/>
      <c r="Y28" s="597"/>
      <c r="Z28" s="597"/>
      <c r="AA28" s="597"/>
      <c r="AB28" s="597"/>
      <c r="AC28" s="597"/>
      <c r="AD28" s="597"/>
      <c r="AE28" s="597"/>
      <c r="AF28" s="597"/>
      <c r="AG28" s="597"/>
      <c r="AH28" s="597"/>
      <c r="AI28" s="597"/>
      <c r="AJ28" s="597"/>
      <c r="AK28" s="598"/>
      <c r="AL28" s="357"/>
      <c r="AQ28" s="10"/>
      <c r="AR28" s="10"/>
      <c r="AS28" s="10"/>
      <c r="AT28" s="10"/>
      <c r="AU28" s="10"/>
    </row>
    <row r="29" spans="2:47" s="289" customFormat="1" ht="15" customHeight="1" x14ac:dyDescent="0.4">
      <c r="B29" s="805"/>
      <c r="C29" s="733"/>
      <c r="D29" s="504"/>
      <c r="E29" s="505"/>
      <c r="F29" s="774"/>
      <c r="G29" s="777"/>
      <c r="H29" s="778"/>
      <c r="I29" s="454" t="s">
        <v>228</v>
      </c>
      <c r="J29" s="455"/>
      <c r="K29" s="773"/>
      <c r="L29" s="540"/>
      <c r="M29" s="540"/>
      <c r="N29" s="540"/>
      <c r="O29" s="540"/>
      <c r="P29" s="540"/>
      <c r="Q29" s="540"/>
      <c r="R29" s="540"/>
      <c r="S29" s="540"/>
      <c r="T29" s="540"/>
      <c r="U29" s="540"/>
      <c r="V29" s="540"/>
      <c r="W29" s="540"/>
      <c r="X29" s="540"/>
      <c r="Y29" s="540"/>
      <c r="Z29" s="540"/>
      <c r="AA29" s="540"/>
      <c r="AB29" s="540"/>
      <c r="AC29" s="540"/>
      <c r="AD29" s="540"/>
      <c r="AE29" s="540"/>
      <c r="AF29" s="540"/>
      <c r="AG29" s="540"/>
      <c r="AH29" s="540"/>
      <c r="AI29" s="540"/>
      <c r="AJ29" s="540"/>
      <c r="AK29" s="541"/>
      <c r="AL29" s="357"/>
      <c r="AM29" s="10"/>
      <c r="AN29" s="10"/>
      <c r="AO29" s="10"/>
      <c r="AP29" s="10"/>
      <c r="AQ29" s="10"/>
      <c r="AR29" s="10"/>
      <c r="AS29" s="10"/>
      <c r="AT29" s="10"/>
      <c r="AU29" s="10"/>
    </row>
    <row r="30" spans="2:47" s="289" customFormat="1" ht="30" customHeight="1" x14ac:dyDescent="0.4">
      <c r="B30" s="805"/>
      <c r="C30" s="733"/>
      <c r="D30" s="504"/>
      <c r="E30" s="505"/>
      <c r="F30" s="774"/>
      <c r="G30" s="777"/>
      <c r="H30" s="778"/>
      <c r="I30" s="458" t="s">
        <v>115</v>
      </c>
      <c r="J30" s="459"/>
      <c r="K30" s="542"/>
      <c r="L30" s="542"/>
      <c r="M30" s="542"/>
      <c r="N30" s="542"/>
      <c r="O30" s="542"/>
      <c r="P30" s="542"/>
      <c r="Q30" s="542"/>
      <c r="R30" s="542"/>
      <c r="S30" s="542"/>
      <c r="T30" s="542"/>
      <c r="U30" s="542"/>
      <c r="V30" s="542"/>
      <c r="W30" s="542"/>
      <c r="X30" s="542"/>
      <c r="Y30" s="542"/>
      <c r="Z30" s="542"/>
      <c r="AA30" s="542"/>
      <c r="AB30" s="542"/>
      <c r="AC30" s="542"/>
      <c r="AD30" s="542"/>
      <c r="AE30" s="542"/>
      <c r="AF30" s="542"/>
      <c r="AG30" s="542"/>
      <c r="AH30" s="542"/>
      <c r="AI30" s="542"/>
      <c r="AJ30" s="542"/>
      <c r="AK30" s="543"/>
      <c r="AL30" s="358"/>
      <c r="AM30" s="10"/>
      <c r="AN30" s="10"/>
      <c r="AO30" s="10"/>
      <c r="AP30" s="10"/>
      <c r="AQ30" s="10"/>
      <c r="AR30" s="10"/>
      <c r="AS30" s="10"/>
      <c r="AT30" s="10"/>
      <c r="AU30" s="10"/>
    </row>
    <row r="31" spans="2:47" s="278" customFormat="1" ht="15" customHeight="1" x14ac:dyDescent="0.4">
      <c r="B31" s="805"/>
      <c r="C31" s="733"/>
      <c r="D31" s="504"/>
      <c r="E31" s="505"/>
      <c r="F31" s="774"/>
      <c r="G31" s="777"/>
      <c r="H31" s="778"/>
      <c r="I31" s="454" t="s">
        <v>228</v>
      </c>
      <c r="J31" s="455"/>
      <c r="K31" s="773"/>
      <c r="L31" s="540"/>
      <c r="M31" s="540"/>
      <c r="N31" s="540"/>
      <c r="O31" s="540"/>
      <c r="P31" s="540"/>
      <c r="Q31" s="540"/>
      <c r="R31" s="540"/>
      <c r="S31" s="540"/>
      <c r="T31" s="540"/>
      <c r="U31" s="540"/>
      <c r="V31" s="540"/>
      <c r="W31" s="540"/>
      <c r="X31" s="540"/>
      <c r="Y31" s="540"/>
      <c r="Z31" s="540"/>
      <c r="AA31" s="540"/>
      <c r="AB31" s="540"/>
      <c r="AC31" s="540"/>
      <c r="AD31" s="540"/>
      <c r="AE31" s="540"/>
      <c r="AF31" s="540"/>
      <c r="AG31" s="540"/>
      <c r="AH31" s="540"/>
      <c r="AI31" s="540"/>
      <c r="AJ31" s="540"/>
      <c r="AK31" s="541"/>
      <c r="AL31" s="358"/>
      <c r="AM31" s="10"/>
      <c r="AO31" s="10"/>
      <c r="AP31" s="10"/>
      <c r="AQ31" s="10"/>
      <c r="AR31" s="10"/>
      <c r="AS31" s="10"/>
      <c r="AT31" s="10"/>
      <c r="AU31" s="10"/>
    </row>
    <row r="32" spans="2:47" s="289" customFormat="1" ht="30" customHeight="1" x14ac:dyDescent="0.4">
      <c r="B32" s="805"/>
      <c r="C32" s="733"/>
      <c r="D32" s="504"/>
      <c r="E32" s="505"/>
      <c r="F32" s="774"/>
      <c r="G32" s="777"/>
      <c r="H32" s="778"/>
      <c r="I32" s="458" t="s">
        <v>116</v>
      </c>
      <c r="J32" s="459"/>
      <c r="K32" s="542"/>
      <c r="L32" s="542"/>
      <c r="M32" s="542"/>
      <c r="N32" s="542"/>
      <c r="O32" s="542"/>
      <c r="P32" s="542"/>
      <c r="Q32" s="542"/>
      <c r="R32" s="542"/>
      <c r="S32" s="542"/>
      <c r="T32" s="542"/>
      <c r="U32" s="542"/>
      <c r="V32" s="542"/>
      <c r="W32" s="542"/>
      <c r="X32" s="542"/>
      <c r="Y32" s="542"/>
      <c r="Z32" s="542"/>
      <c r="AA32" s="542"/>
      <c r="AB32" s="542"/>
      <c r="AC32" s="542"/>
      <c r="AD32" s="542"/>
      <c r="AE32" s="542"/>
      <c r="AF32" s="542"/>
      <c r="AG32" s="542"/>
      <c r="AH32" s="542"/>
      <c r="AI32" s="542"/>
      <c r="AJ32" s="542"/>
      <c r="AK32" s="543"/>
      <c r="AL32" s="358"/>
      <c r="AM32" s="10"/>
      <c r="AN32" s="10"/>
      <c r="AO32" s="10"/>
      <c r="AP32" s="10"/>
      <c r="AQ32" s="10"/>
      <c r="AR32" s="10"/>
      <c r="AS32" s="10"/>
      <c r="AT32" s="10"/>
      <c r="AU32" s="10"/>
    </row>
    <row r="33" spans="2:47" s="289" customFormat="1" ht="24.95" customHeight="1" x14ac:dyDescent="0.4">
      <c r="B33" s="805"/>
      <c r="C33" s="733"/>
      <c r="D33" s="504"/>
      <c r="E33" s="505"/>
      <c r="F33" s="774"/>
      <c r="G33" s="777"/>
      <c r="H33" s="778"/>
      <c r="I33" s="480" t="s">
        <v>117</v>
      </c>
      <c r="J33" s="481"/>
      <c r="K33" s="486"/>
      <c r="L33" s="487"/>
      <c r="M33" s="487"/>
      <c r="N33" s="487"/>
      <c r="O33" s="487"/>
      <c r="P33" s="487"/>
      <c r="Q33" s="487"/>
      <c r="R33" s="487"/>
      <c r="S33" s="487"/>
      <c r="T33" s="487"/>
      <c r="U33" s="487"/>
      <c r="V33" s="487"/>
      <c r="W33" s="359" t="s">
        <v>651</v>
      </c>
      <c r="X33" s="483" t="s">
        <v>118</v>
      </c>
      <c r="Y33" s="485"/>
      <c r="Z33" s="486"/>
      <c r="AA33" s="487"/>
      <c r="AB33" s="487"/>
      <c r="AC33" s="487"/>
      <c r="AD33" s="487"/>
      <c r="AE33" s="487"/>
      <c r="AF33" s="487"/>
      <c r="AG33" s="487"/>
      <c r="AH33" s="487"/>
      <c r="AI33" s="487"/>
      <c r="AJ33" s="487"/>
      <c r="AK33" s="303" t="s">
        <v>651</v>
      </c>
      <c r="AL33" s="358"/>
      <c r="AM33" s="10"/>
      <c r="AN33" s="10"/>
      <c r="AO33" s="10"/>
      <c r="AP33" s="10"/>
      <c r="AQ33" s="10"/>
      <c r="AR33" s="10"/>
      <c r="AS33" s="10"/>
      <c r="AT33" s="10"/>
      <c r="AU33" s="10"/>
    </row>
    <row r="34" spans="2:47" s="289" customFormat="1" ht="24.95" customHeight="1" x14ac:dyDescent="0.4">
      <c r="B34" s="805"/>
      <c r="C34" s="733"/>
      <c r="D34" s="504"/>
      <c r="E34" s="505"/>
      <c r="F34" s="774"/>
      <c r="G34" s="777"/>
      <c r="H34" s="778"/>
      <c r="I34" s="480" t="s">
        <v>119</v>
      </c>
      <c r="J34" s="481"/>
      <c r="K34" s="482"/>
      <c r="L34" s="482"/>
      <c r="M34" s="482"/>
      <c r="N34" s="482"/>
      <c r="O34" s="482"/>
      <c r="P34" s="482"/>
      <c r="Q34" s="482"/>
      <c r="R34" s="482"/>
      <c r="S34" s="482"/>
      <c r="T34" s="482"/>
      <c r="U34" s="482"/>
      <c r="V34" s="482"/>
      <c r="W34" s="482"/>
      <c r="X34" s="483" t="s">
        <v>120</v>
      </c>
      <c r="Y34" s="485"/>
      <c r="Z34" s="486"/>
      <c r="AA34" s="487"/>
      <c r="AB34" s="487"/>
      <c r="AC34" s="487"/>
      <c r="AD34" s="487"/>
      <c r="AE34" s="487"/>
      <c r="AF34" s="487"/>
      <c r="AG34" s="487"/>
      <c r="AH34" s="487"/>
      <c r="AI34" s="487"/>
      <c r="AJ34" s="487"/>
      <c r="AK34" s="303" t="s">
        <v>651</v>
      </c>
      <c r="AL34" s="10"/>
      <c r="AM34" s="10"/>
      <c r="AN34" s="10"/>
      <c r="AO34" s="10"/>
      <c r="AP34" s="304" t="s">
        <v>121</v>
      </c>
      <c r="AQ34" s="10"/>
      <c r="AR34" s="10"/>
      <c r="AS34" s="10"/>
      <c r="AT34" s="10"/>
      <c r="AU34" s="10"/>
    </row>
    <row r="35" spans="2:47" s="289" customFormat="1" ht="24.95" customHeight="1" x14ac:dyDescent="0.4">
      <c r="B35" s="805"/>
      <c r="C35" s="733"/>
      <c r="D35" s="504"/>
      <c r="E35" s="505"/>
      <c r="F35" s="774"/>
      <c r="G35" s="779"/>
      <c r="H35" s="780"/>
      <c r="I35" s="488" t="s">
        <v>122</v>
      </c>
      <c r="J35" s="455"/>
      <c r="K35" s="486"/>
      <c r="L35" s="487"/>
      <c r="M35" s="487"/>
      <c r="N35" s="487"/>
      <c r="O35" s="487"/>
      <c r="P35" s="487"/>
      <c r="Q35" s="487"/>
      <c r="R35" s="487"/>
      <c r="S35" s="487"/>
      <c r="T35" s="487"/>
      <c r="U35" s="487"/>
      <c r="V35" s="487"/>
      <c r="W35" s="487"/>
      <c r="X35" s="405" t="s">
        <v>123</v>
      </c>
      <c r="Y35" s="487"/>
      <c r="Z35" s="487"/>
      <c r="AA35" s="487"/>
      <c r="AB35" s="487"/>
      <c r="AC35" s="487"/>
      <c r="AD35" s="487"/>
      <c r="AE35" s="487"/>
      <c r="AF35" s="487"/>
      <c r="AG35" s="487"/>
      <c r="AH35" s="487"/>
      <c r="AI35" s="487"/>
      <c r="AJ35" s="487"/>
      <c r="AK35" s="769"/>
      <c r="AL35" s="358"/>
      <c r="AM35" s="10"/>
      <c r="AN35" s="10"/>
      <c r="AO35" s="10"/>
      <c r="AP35" s="306" t="str">
        <f>K35&amp;X35&amp;Y35</f>
        <v>@</v>
      </c>
      <c r="AQ35" s="10"/>
      <c r="AR35" s="10"/>
      <c r="AS35" s="10"/>
      <c r="AT35" s="10"/>
      <c r="AU35" s="10"/>
    </row>
    <row r="36" spans="2:47" s="289" customFormat="1" ht="15" customHeight="1" x14ac:dyDescent="0.4">
      <c r="B36" s="805"/>
      <c r="C36" s="733"/>
      <c r="D36" s="504"/>
      <c r="E36" s="505"/>
      <c r="F36" s="774"/>
      <c r="G36" s="779"/>
      <c r="H36" s="780"/>
      <c r="I36" s="535"/>
      <c r="J36" s="459"/>
      <c r="K36" s="770" t="str">
        <f>IF(K35="","",K35&amp;X35&amp;Y35)</f>
        <v/>
      </c>
      <c r="L36" s="771"/>
      <c r="M36" s="771"/>
      <c r="N36" s="771"/>
      <c r="O36" s="771"/>
      <c r="P36" s="771"/>
      <c r="Q36" s="771"/>
      <c r="R36" s="771"/>
      <c r="S36" s="771"/>
      <c r="T36" s="771"/>
      <c r="U36" s="771"/>
      <c r="V36" s="771"/>
      <c r="W36" s="771"/>
      <c r="X36" s="771"/>
      <c r="Y36" s="771"/>
      <c r="Z36" s="771"/>
      <c r="AA36" s="771"/>
      <c r="AB36" s="771"/>
      <c r="AC36" s="771"/>
      <c r="AD36" s="771"/>
      <c r="AE36" s="771"/>
      <c r="AF36" s="771"/>
      <c r="AG36" s="771"/>
      <c r="AH36" s="771"/>
      <c r="AI36" s="771"/>
      <c r="AJ36" s="771"/>
      <c r="AK36" s="772"/>
      <c r="AL36" s="358"/>
      <c r="AM36" s="10"/>
      <c r="AN36" s="10"/>
      <c r="AO36" s="10"/>
      <c r="AP36" s="10"/>
      <c r="AQ36" s="10"/>
      <c r="AR36" s="10"/>
      <c r="AS36" s="10"/>
      <c r="AT36" s="10"/>
      <c r="AU36" s="10"/>
    </row>
    <row r="37" spans="2:47" s="289" customFormat="1" ht="71.25" customHeight="1" thickBot="1" x14ac:dyDescent="0.45">
      <c r="B37" s="806"/>
      <c r="C37" s="734"/>
      <c r="D37" s="506"/>
      <c r="E37" s="507"/>
      <c r="F37" s="18" t="s">
        <v>196</v>
      </c>
      <c r="G37" s="763" t="s">
        <v>229</v>
      </c>
      <c r="H37" s="764"/>
      <c r="I37" s="765"/>
      <c r="J37" s="765"/>
      <c r="K37" s="766"/>
      <c r="L37" s="767"/>
      <c r="M37" s="767"/>
      <c r="N37" s="767"/>
      <c r="O37" s="767"/>
      <c r="P37" s="767"/>
      <c r="Q37" s="767"/>
      <c r="R37" s="767"/>
      <c r="S37" s="767"/>
      <c r="T37" s="767"/>
      <c r="U37" s="767"/>
      <c r="V37" s="767"/>
      <c r="W37" s="767"/>
      <c r="X37" s="767"/>
      <c r="Y37" s="767"/>
      <c r="Z37" s="767"/>
      <c r="AA37" s="767"/>
      <c r="AB37" s="767"/>
      <c r="AC37" s="767"/>
      <c r="AD37" s="767"/>
      <c r="AE37" s="767"/>
      <c r="AF37" s="767"/>
      <c r="AG37" s="767"/>
      <c r="AH37" s="767"/>
      <c r="AI37" s="767"/>
      <c r="AJ37" s="767"/>
      <c r="AK37" s="768"/>
      <c r="AL37" s="358"/>
      <c r="AM37" s="10"/>
      <c r="AN37" s="10"/>
      <c r="AO37" s="10"/>
      <c r="AP37" s="10"/>
      <c r="AQ37" s="10"/>
      <c r="AR37" s="10"/>
      <c r="AS37" s="10"/>
      <c r="AT37" s="10"/>
      <c r="AU37" s="10"/>
    </row>
  </sheetData>
  <mergeCells count="70">
    <mergeCell ref="B4:AK4"/>
    <mergeCell ref="B8:AK8"/>
    <mergeCell ref="B9:AK9"/>
    <mergeCell ref="B11:B37"/>
    <mergeCell ref="C11:E37"/>
    <mergeCell ref="F11:F16"/>
    <mergeCell ref="G11:H16"/>
    <mergeCell ref="I11:J13"/>
    <mergeCell ref="L11:Q11"/>
    <mergeCell ref="S11:AK11"/>
    <mergeCell ref="L12:Q12"/>
    <mergeCell ref="S12:AK12"/>
    <mergeCell ref="T13:AJ13"/>
    <mergeCell ref="I14:J16"/>
    <mergeCell ref="L14:W14"/>
    <mergeCell ref="L15:U15"/>
    <mergeCell ref="L16:U16"/>
    <mergeCell ref="F17:F22"/>
    <mergeCell ref="G17:H22"/>
    <mergeCell ref="I17:J22"/>
    <mergeCell ref="L17:O17"/>
    <mergeCell ref="P17:Q17"/>
    <mergeCell ref="L18:N18"/>
    <mergeCell ref="P18:V18"/>
    <mergeCell ref="L22:N22"/>
    <mergeCell ref="O22:AK22"/>
    <mergeCell ref="X18:AD18"/>
    <mergeCell ref="AE18:AJ18"/>
    <mergeCell ref="K19:N21"/>
    <mergeCell ref="P19:S19"/>
    <mergeCell ref="T19:AK19"/>
    <mergeCell ref="O20:S21"/>
    <mergeCell ref="T20:AK20"/>
    <mergeCell ref="T21:AK21"/>
    <mergeCell ref="I30:J30"/>
    <mergeCell ref="K30:AK30"/>
    <mergeCell ref="F23:F36"/>
    <mergeCell ref="G23:H36"/>
    <mergeCell ref="I23:J25"/>
    <mergeCell ref="L23:O23"/>
    <mergeCell ref="AC23:AK23"/>
    <mergeCell ref="L24:O24"/>
    <mergeCell ref="P24:Q24"/>
    <mergeCell ref="L25:O25"/>
    <mergeCell ref="I26:J28"/>
    <mergeCell ref="L26:M26"/>
    <mergeCell ref="O26:P26"/>
    <mergeCell ref="K27:AK27"/>
    <mergeCell ref="K28:AK28"/>
    <mergeCell ref="I29:J29"/>
    <mergeCell ref="K29:AK29"/>
    <mergeCell ref="I31:J31"/>
    <mergeCell ref="K31:AK31"/>
    <mergeCell ref="I32:J32"/>
    <mergeCell ref="K32:AK32"/>
    <mergeCell ref="I33:J33"/>
    <mergeCell ref="K33:V33"/>
    <mergeCell ref="X33:Y33"/>
    <mergeCell ref="Z33:AJ33"/>
    <mergeCell ref="G37:H37"/>
    <mergeCell ref="I37:J37"/>
    <mergeCell ref="K37:AK37"/>
    <mergeCell ref="I34:J34"/>
    <mergeCell ref="K34:W34"/>
    <mergeCell ref="X34:Y34"/>
    <mergeCell ref="Z34:AJ34"/>
    <mergeCell ref="I35:J36"/>
    <mergeCell ref="K35:W35"/>
    <mergeCell ref="Y35:AK35"/>
    <mergeCell ref="K36:AK36"/>
  </mergeCells>
  <phoneticPr fontId="4"/>
  <conditionalFormatting sqref="T13:AJ13">
    <cfRule type="cellIs" dxfId="29" priority="17" operator="notEqual">
      <formula>""</formula>
    </cfRule>
    <cfRule type="expression" dxfId="28" priority="18">
      <formula>$K$12="■"</formula>
    </cfRule>
  </conditionalFormatting>
  <conditionalFormatting sqref="K18:AK22">
    <cfRule type="expression" dxfId="27" priority="12">
      <formula>$K$17="■"</formula>
    </cfRule>
  </conditionalFormatting>
  <conditionalFormatting sqref="K26:AK32 K34:W34 K35:AK36 K33 W33 Z33:Z34 AK33:AK34">
    <cfRule type="expression" dxfId="26" priority="13">
      <formula>OR($K$23="■",$K$24="■")</formula>
    </cfRule>
  </conditionalFormatting>
  <conditionalFormatting sqref="K17:AK32 K33:W34 Z33:AK34 K35:AK36">
    <cfRule type="expression" dxfId="25" priority="11">
      <formula>$K$16="■"</formula>
    </cfRule>
  </conditionalFormatting>
  <conditionalFormatting sqref="AE18">
    <cfRule type="cellIs" dxfId="24" priority="15" operator="notEqual">
      <formula>""</formula>
    </cfRule>
    <cfRule type="expression" dxfId="23" priority="16">
      <formula>$O$18="■"</formula>
    </cfRule>
  </conditionalFormatting>
  <conditionalFormatting sqref="K17:AK17 K22:AK22">
    <cfRule type="expression" dxfId="22" priority="10">
      <formula>$K$18="■"</formula>
    </cfRule>
  </conditionalFormatting>
  <conditionalFormatting sqref="K17:AK21">
    <cfRule type="expression" dxfId="21" priority="9">
      <formula>$K$22="■"</formula>
    </cfRule>
  </conditionalFormatting>
  <conditionalFormatting sqref="O19:S21 T19:AK20">
    <cfRule type="expression" dxfId="20" priority="14">
      <formula>AND($K$11="■",$K$18="■")</formula>
    </cfRule>
  </conditionalFormatting>
  <conditionalFormatting sqref="O19:AK21">
    <cfRule type="expression" dxfId="19" priority="8">
      <formula>$O$18="■"</formula>
    </cfRule>
  </conditionalFormatting>
  <conditionalFormatting sqref="O18:AK18">
    <cfRule type="expression" dxfId="18" priority="7">
      <formula>$O$19="■"</formula>
    </cfRule>
  </conditionalFormatting>
  <conditionalFormatting sqref="L18:N18">
    <cfRule type="expression" dxfId="17" priority="4">
      <formula>$K$72="■"</formula>
    </cfRule>
  </conditionalFormatting>
  <conditionalFormatting sqref="L18:N18">
    <cfRule type="expression" dxfId="16" priority="5">
      <formula>$K$79="■"</formula>
    </cfRule>
  </conditionalFormatting>
  <conditionalFormatting sqref="L18:N18">
    <cfRule type="expression" dxfId="15" priority="6">
      <formula>OR($K$13="■",$O$13="■")</formula>
    </cfRule>
  </conditionalFormatting>
  <conditionalFormatting sqref="L22:N22">
    <cfRule type="expression" dxfId="14" priority="2">
      <formula>$K$72="■"</formula>
    </cfRule>
  </conditionalFormatting>
  <conditionalFormatting sqref="L22:N22">
    <cfRule type="expression" dxfId="13" priority="3">
      <formula>OR($K$13="■",$O$13="■")</formula>
    </cfRule>
  </conditionalFormatting>
  <conditionalFormatting sqref="L22:N22">
    <cfRule type="expression" dxfId="12" priority="1">
      <formula>$K$75="■"</formula>
    </cfRule>
  </conditionalFormatting>
  <dataValidations count="18">
    <dataValidation type="list" showInputMessage="1" showErrorMessage="1" sqref="O19" xr:uid="{F60AA18F-82DB-4C37-A00D-F68506591DDF}">
      <formula1>$AN$20:$AO$20</formula1>
    </dataValidation>
    <dataValidation imeMode="halfKatakana" allowBlank="1" showInputMessage="1" showErrorMessage="1" sqref="K29:AK29 K31:AK31" xr:uid="{0859C89F-419F-4C4A-B351-64B0308EB513}"/>
    <dataValidation type="list" showInputMessage="1" showErrorMessage="1" sqref="U24:U25 K24" xr:uid="{03B2D964-42B0-4EE9-83DB-90E20673D640}">
      <formula1>$AN$24:$AO$24</formula1>
    </dataValidation>
    <dataValidation type="list" showInputMessage="1" showErrorMessage="1" sqref="K23 P25" xr:uid="{541DFD70-DD90-47A9-AC6B-8346EDAB9502}">
      <formula1>$AN$23:$AO$23</formula1>
    </dataValidation>
    <dataValidation type="list" showInputMessage="1" showErrorMessage="1" sqref="K25" xr:uid="{B0020F41-CEF9-4803-83AB-9129B1EA00C4}">
      <formula1>$AN$25:$AO$25</formula1>
    </dataValidation>
    <dataValidation type="list" showInputMessage="1" sqref="K12" xr:uid="{1CD7AD0B-0B4A-454A-81D6-2B6E83CDA31F}">
      <formula1>$AN$12:$AO$12</formula1>
    </dataValidation>
    <dataValidation type="list" showInputMessage="1" showErrorMessage="1" sqref="K22" xr:uid="{9165E69F-F03B-4B48-9E11-EDB0E939B5C0}">
      <formula1>$AN$22:$AO$22</formula1>
    </dataValidation>
    <dataValidation type="list" showInputMessage="1" showErrorMessage="1" sqref="K17" xr:uid="{87B908C1-4FB8-4EF1-BE51-4DB2759E04AA}">
      <formula1>$AN$17:$AO$17</formula1>
    </dataValidation>
    <dataValidation type="list" showInputMessage="1" showErrorMessage="1" sqref="O18" xr:uid="{5A37C6D6-27A5-4196-BE08-1A5CF7987D4F}">
      <formula1>$AN$19:$AO$19</formula1>
    </dataValidation>
    <dataValidation type="list" showInputMessage="1" showErrorMessage="1" sqref="K18" xr:uid="{69A9B8C7-BB4B-4FDF-B575-2B0EA1D891F5}">
      <formula1>$AN$18:$AO$18</formula1>
    </dataValidation>
    <dataValidation type="list" showInputMessage="1" sqref="K13" xr:uid="{D6B8DC7B-F5B7-4892-83BF-D9F42CD1354C}">
      <formula1>$AN$78:$AO$78</formula1>
    </dataValidation>
    <dataValidation imeMode="off" allowBlank="1" showInputMessage="1" showErrorMessage="1" sqref="X35:Y35 K34:W34 K35:K36 Z34 AK34" xr:uid="{BB2CCD8D-56AA-4E85-82F9-C4F5AF74842C}"/>
    <dataValidation showInputMessage="1" showErrorMessage="1" sqref="AT20:AT22 AN16 AT12:AT13 AT15:AT16 AT26:AT37" xr:uid="{E0870870-EDD8-4016-8DA0-099EF9807F39}"/>
    <dataValidation type="list" showInputMessage="1" sqref="K11" xr:uid="{164B601F-ED25-4BCB-B900-C568D411492C}">
      <formula1>$AN$11:$AO$11</formula1>
    </dataValidation>
    <dataValidation type="list" showInputMessage="1" sqref="K14" xr:uid="{880F0A2A-80F0-4A1E-A9DD-3483243189BD}">
      <formula1>$AN$14:$AO$14</formula1>
    </dataValidation>
    <dataValidation type="list" allowBlank="1" showInputMessage="1" showErrorMessage="1" sqref="AB23:AB25" xr:uid="{EB673986-6628-4BAF-8280-45BD4437787A}">
      <formula1>#REF!</formula1>
    </dataValidation>
    <dataValidation type="list" allowBlank="1" showInputMessage="1" showErrorMessage="1" sqref="K15" xr:uid="{16842A26-755B-4C46-A1BE-5CD6BF57F42F}">
      <formula1>$AN$15:$AO$15</formula1>
    </dataValidation>
    <dataValidation type="list" allowBlank="1" showInputMessage="1" showErrorMessage="1" sqref="K16" xr:uid="{7D9852ED-C71E-4DD3-9A46-E03BB59424EC}">
      <formula1>$AN$16:$AO$16</formula1>
    </dataValidation>
  </dataValidations>
  <printOptions horizontalCentered="1"/>
  <pageMargins left="0" right="0" top="0" bottom="0" header="0.31496062992125984" footer="0.19685039370078741"/>
  <pageSetup paperSize="9" scale="64" fitToHeight="0" orientation="portrait" r:id="rId1"/>
  <headerFooter>
    <oddFooter>&amp;C&amp;"Meiryo UI,標準"&amp;9&amp;D_&amp;T　&amp;F　&amp;P/&amp;N</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F337D-FFBD-437B-A87B-9FF5139A1A87}">
  <sheetPr codeName="Sheet20">
    <pageSetUpPr fitToPage="1"/>
  </sheetPr>
  <dimension ref="A1:AU216"/>
  <sheetViews>
    <sheetView showGridLines="0" view="pageBreakPreview" zoomScale="85" zoomScaleNormal="85" zoomScaleSheetLayoutView="85" workbookViewId="0"/>
  </sheetViews>
  <sheetFormatPr defaultColWidth="3.625" defaultRowHeight="18" customHeight="1" x14ac:dyDescent="0.4"/>
  <cols>
    <col min="1" max="38" width="3.625" style="34"/>
    <col min="39" max="39" width="3" style="34" customWidth="1"/>
    <col min="40" max="40" width="1.25" style="34" hidden="1" customWidth="1"/>
    <col min="41" max="41" width="0.875" style="34" hidden="1" customWidth="1"/>
    <col min="42" max="16384" width="3.625" style="34"/>
  </cols>
  <sheetData>
    <row r="1" spans="2:47" s="276" customFormat="1" ht="9.9499999999999993" customHeight="1" x14ac:dyDescent="0.4">
      <c r="B1" s="19"/>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row>
    <row r="2" spans="2:47" s="276" customFormat="1" ht="16.5" x14ac:dyDescent="0.4">
      <c r="B2" s="19" t="s">
        <v>230</v>
      </c>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row>
    <row r="3" spans="2:47" s="276" customFormat="1" ht="9.9499999999999993" customHeight="1" x14ac:dyDescent="0.4">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row>
    <row r="4" spans="2:47" s="24" customFormat="1" ht="30.75" customHeight="1" x14ac:dyDescent="0.4">
      <c r="B4" s="1125" t="s">
        <v>231</v>
      </c>
      <c r="C4" s="1125"/>
      <c r="D4" s="1125"/>
      <c r="E4" s="1125"/>
      <c r="F4" s="1125"/>
      <c r="G4" s="1125"/>
      <c r="H4" s="1125"/>
      <c r="I4" s="1125"/>
      <c r="J4" s="1125"/>
      <c r="K4" s="22" t="s">
        <v>232</v>
      </c>
      <c r="L4" s="1126" t="s">
        <v>233</v>
      </c>
      <c r="M4" s="1126"/>
      <c r="N4" s="1126"/>
      <c r="O4" s="1126"/>
      <c r="P4" s="1126"/>
      <c r="Q4" s="1127" t="s">
        <v>606</v>
      </c>
      <c r="R4" s="1127"/>
      <c r="S4" s="1127"/>
      <c r="T4" s="1127"/>
      <c r="U4" s="1127"/>
      <c r="V4" s="1127"/>
      <c r="W4" s="1127"/>
      <c r="X4" s="1127"/>
      <c r="Y4" s="1127"/>
      <c r="Z4" s="1127"/>
      <c r="AA4" s="1127"/>
      <c r="AB4" s="1127"/>
      <c r="AC4" s="1127"/>
      <c r="AD4" s="1127"/>
      <c r="AE4" s="1127"/>
      <c r="AF4" s="1127"/>
      <c r="AG4" s="1127"/>
      <c r="AH4" s="1127"/>
      <c r="AI4" s="1127"/>
      <c r="AJ4" s="1127"/>
      <c r="AK4" s="22" t="s">
        <v>176</v>
      </c>
      <c r="AL4" s="23"/>
      <c r="AM4" s="23"/>
      <c r="AN4" s="23"/>
      <c r="AO4" s="23"/>
      <c r="AP4" s="23"/>
      <c r="AQ4" s="23"/>
      <c r="AR4" s="23"/>
      <c r="AS4" s="23"/>
      <c r="AT4" s="23"/>
      <c r="AU4" s="23"/>
    </row>
    <row r="5" spans="2:47" s="24" customFormat="1" ht="9.9499999999999993" customHeight="1" x14ac:dyDescent="0.4">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3"/>
      <c r="AL5" s="23"/>
      <c r="AM5" s="23"/>
      <c r="AN5" s="23"/>
      <c r="AO5" s="23"/>
      <c r="AP5" s="23"/>
      <c r="AQ5" s="23"/>
      <c r="AR5" s="23"/>
      <c r="AS5" s="23"/>
      <c r="AT5" s="23"/>
      <c r="AU5" s="23"/>
    </row>
    <row r="6" spans="2:47" s="24" customFormat="1" ht="12.75" customHeight="1" x14ac:dyDescent="0.4">
      <c r="B6" s="19"/>
      <c r="C6" s="20"/>
      <c r="D6" s="20"/>
      <c r="E6" s="20"/>
      <c r="F6" s="20"/>
      <c r="G6" s="20"/>
      <c r="H6" s="20"/>
      <c r="I6" s="20"/>
      <c r="J6" s="20"/>
      <c r="K6" s="20"/>
      <c r="L6" s="20"/>
      <c r="M6" s="20"/>
      <c r="N6" s="26"/>
      <c r="O6" s="27"/>
      <c r="P6" s="27"/>
      <c r="Q6" s="28"/>
      <c r="R6" s="28"/>
      <c r="S6" s="28"/>
      <c r="T6" s="28"/>
      <c r="U6" s="28"/>
      <c r="V6" s="28"/>
      <c r="W6" s="28"/>
      <c r="X6" s="28"/>
      <c r="Y6" s="28"/>
      <c r="Z6" s="28"/>
      <c r="AA6" s="28"/>
      <c r="AB6" s="28"/>
      <c r="AC6" s="28"/>
      <c r="AD6" s="28"/>
      <c r="AE6" s="28"/>
      <c r="AF6" s="28"/>
      <c r="AG6" s="28"/>
      <c r="AH6" s="28"/>
      <c r="AI6" s="28"/>
      <c r="AJ6" s="28"/>
      <c r="AK6" s="29" t="s">
        <v>662</v>
      </c>
      <c r="AL6" s="23"/>
      <c r="AM6" s="23"/>
      <c r="AN6" s="23"/>
      <c r="AO6" s="23"/>
      <c r="AS6" s="276"/>
      <c r="AT6" s="276"/>
      <c r="AU6" s="276"/>
    </row>
    <row r="7" spans="2:47" s="24" customFormat="1" ht="15" customHeight="1" thickBot="1" x14ac:dyDescent="0.45">
      <c r="B7" s="30" t="s">
        <v>234</v>
      </c>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3"/>
      <c r="AL7" s="23"/>
      <c r="AM7" s="23"/>
      <c r="AN7" s="23"/>
      <c r="AO7" s="23"/>
      <c r="AS7" s="276"/>
      <c r="AT7" s="276"/>
      <c r="AU7" s="276"/>
    </row>
    <row r="8" spans="2:47" ht="18" customHeight="1" x14ac:dyDescent="0.4">
      <c r="B8" s="1128" t="s">
        <v>235</v>
      </c>
      <c r="C8" s="1129"/>
      <c r="D8" s="1129"/>
      <c r="E8" s="1130"/>
      <c r="F8" s="31" t="s">
        <v>236</v>
      </c>
      <c r="G8" s="32"/>
      <c r="H8" s="32"/>
      <c r="I8" s="32"/>
      <c r="J8" s="32"/>
      <c r="K8" s="32"/>
      <c r="L8" s="32"/>
      <c r="M8" s="32"/>
      <c r="N8" s="32"/>
      <c r="O8" s="31" t="s">
        <v>237</v>
      </c>
      <c r="P8" s="32"/>
      <c r="Q8" s="32"/>
      <c r="R8" s="32"/>
      <c r="S8" s="32"/>
      <c r="T8" s="32"/>
      <c r="U8" s="32"/>
      <c r="V8" s="32"/>
      <c r="W8" s="32"/>
      <c r="X8" s="32"/>
      <c r="Y8" s="32"/>
      <c r="Z8" s="32"/>
      <c r="AA8" s="32"/>
      <c r="AB8" s="32"/>
      <c r="AC8" s="32"/>
      <c r="AD8" s="32"/>
      <c r="AE8" s="32"/>
      <c r="AF8" s="32"/>
      <c r="AG8" s="32"/>
      <c r="AH8" s="32"/>
      <c r="AI8" s="32"/>
      <c r="AJ8" s="32"/>
      <c r="AK8" s="33"/>
      <c r="AS8" s="276"/>
      <c r="AT8" s="276"/>
      <c r="AU8" s="276"/>
    </row>
    <row r="9" spans="2:47" ht="18" customHeight="1" x14ac:dyDescent="0.4">
      <c r="B9" s="1131"/>
      <c r="C9" s="906"/>
      <c r="D9" s="906"/>
      <c r="E9" s="907"/>
      <c r="F9" s="161" t="s">
        <v>250</v>
      </c>
      <c r="G9" s="36" t="s">
        <v>238</v>
      </c>
      <c r="H9" s="37"/>
      <c r="I9" s="37"/>
      <c r="J9" s="37"/>
      <c r="K9" s="37"/>
      <c r="L9" s="37"/>
      <c r="M9" s="37"/>
      <c r="N9" s="37"/>
      <c r="O9" s="38"/>
      <c r="P9" s="39" t="s">
        <v>239</v>
      </c>
      <c r="Q9" s="39" t="s">
        <v>240</v>
      </c>
      <c r="R9" s="39" t="s">
        <v>241</v>
      </c>
      <c r="S9" s="39" t="s">
        <v>242</v>
      </c>
      <c r="T9" s="39" t="s">
        <v>243</v>
      </c>
      <c r="U9" s="39" t="s">
        <v>244</v>
      </c>
      <c r="V9" s="39" t="s">
        <v>245</v>
      </c>
      <c r="W9" s="39" t="s">
        <v>246</v>
      </c>
      <c r="X9" s="39" t="s">
        <v>247</v>
      </c>
      <c r="Y9" s="39"/>
      <c r="Z9" s="39"/>
      <c r="AA9" s="39"/>
      <c r="AB9" s="39"/>
      <c r="AC9" s="39"/>
      <c r="AD9" s="39"/>
      <c r="AE9" s="39"/>
      <c r="AF9" s="39"/>
      <c r="AG9" s="39"/>
      <c r="AH9" s="39"/>
      <c r="AI9" s="39"/>
      <c r="AJ9" s="39"/>
      <c r="AK9" s="40"/>
      <c r="AN9" s="34" t="s">
        <v>248</v>
      </c>
      <c r="AO9" s="34" t="str">
        <f>IF(AND($F$10="□",$F$12="□",$F$13="□"),"■","")</f>
        <v>■</v>
      </c>
      <c r="AS9" s="276"/>
      <c r="AT9" s="276"/>
      <c r="AU9" s="276"/>
    </row>
    <row r="10" spans="2:47" ht="18" customHeight="1" x14ac:dyDescent="0.4">
      <c r="B10" s="1131"/>
      <c r="C10" s="906"/>
      <c r="D10" s="906"/>
      <c r="E10" s="907"/>
      <c r="F10" s="41" t="s">
        <v>98</v>
      </c>
      <c r="G10" s="42" t="s">
        <v>249</v>
      </c>
      <c r="H10" s="43"/>
      <c r="I10" s="43"/>
      <c r="J10" s="43"/>
      <c r="K10" s="43"/>
      <c r="L10" s="43"/>
      <c r="M10" s="43"/>
      <c r="N10" s="43"/>
      <c r="O10" s="44"/>
      <c r="P10" s="45"/>
      <c r="Q10" s="45" t="s">
        <v>240</v>
      </c>
      <c r="R10" s="45" t="s">
        <v>241</v>
      </c>
      <c r="S10" s="45"/>
      <c r="T10" s="45"/>
      <c r="U10" s="45"/>
      <c r="V10" s="45"/>
      <c r="W10" s="45"/>
      <c r="X10" s="45"/>
      <c r="Y10" s="45"/>
      <c r="Z10" s="45"/>
      <c r="AA10" s="45"/>
      <c r="AB10" s="45"/>
      <c r="AC10" s="45"/>
      <c r="AD10" s="45"/>
      <c r="AE10" s="45"/>
      <c r="AF10" s="45"/>
      <c r="AG10" s="45"/>
      <c r="AH10" s="45"/>
      <c r="AI10" s="45"/>
      <c r="AJ10" s="45"/>
      <c r="AK10" s="46"/>
      <c r="AN10" s="34" t="s">
        <v>98</v>
      </c>
      <c r="AO10" s="34" t="str">
        <f>IF(AND($F$9="□",$F$13="□"),"■","")</f>
        <v/>
      </c>
      <c r="AS10" s="276"/>
      <c r="AT10" s="276"/>
      <c r="AU10" s="276"/>
    </row>
    <row r="11" spans="2:47" ht="18" customHeight="1" x14ac:dyDescent="0.4">
      <c r="B11" s="1131"/>
      <c r="C11" s="906"/>
      <c r="D11" s="906"/>
      <c r="E11" s="907"/>
      <c r="F11" s="41" t="s">
        <v>98</v>
      </c>
      <c r="G11" s="42" t="s">
        <v>637</v>
      </c>
      <c r="H11" s="43"/>
      <c r="I11" s="43"/>
      <c r="J11" s="43"/>
      <c r="K11" s="43"/>
      <c r="L11" s="43"/>
      <c r="M11" s="43"/>
      <c r="N11" s="43"/>
      <c r="O11" s="44"/>
      <c r="P11" s="45"/>
      <c r="Q11" s="45" t="s">
        <v>240</v>
      </c>
      <c r="R11" s="45" t="s">
        <v>241</v>
      </c>
      <c r="S11" s="45"/>
      <c r="T11" s="45"/>
      <c r="U11" s="45"/>
      <c r="V11" s="45"/>
      <c r="W11" s="45"/>
      <c r="X11" s="45"/>
      <c r="Y11" s="45"/>
      <c r="Z11" s="45"/>
      <c r="AA11" s="45"/>
      <c r="AB11" s="45"/>
      <c r="AC11" s="45"/>
      <c r="AD11" s="45"/>
      <c r="AE11" s="45"/>
      <c r="AF11" s="45"/>
      <c r="AG11" s="45"/>
      <c r="AH11" s="45"/>
      <c r="AI11" s="45"/>
      <c r="AJ11" s="45"/>
      <c r="AK11" s="46"/>
      <c r="AN11" s="34" t="s">
        <v>98</v>
      </c>
      <c r="AO11" s="34" t="str">
        <f>IF(AND($F$9="□",$F$13="□"),"■","")</f>
        <v/>
      </c>
      <c r="AS11" s="276"/>
      <c r="AT11" s="276"/>
      <c r="AU11" s="276"/>
    </row>
    <row r="12" spans="2:47" ht="18" customHeight="1" x14ac:dyDescent="0.4">
      <c r="B12" s="1131"/>
      <c r="C12" s="906"/>
      <c r="D12" s="906"/>
      <c r="E12" s="907"/>
      <c r="F12" s="41" t="s">
        <v>98</v>
      </c>
      <c r="G12" s="42" t="s">
        <v>251</v>
      </c>
      <c r="H12" s="43"/>
      <c r="I12" s="43"/>
      <c r="J12" s="43"/>
      <c r="K12" s="43"/>
      <c r="L12" s="43"/>
      <c r="M12" s="43"/>
      <c r="N12" s="43"/>
      <c r="O12" s="44"/>
      <c r="P12" s="45"/>
      <c r="Q12" s="45" t="s">
        <v>240</v>
      </c>
      <c r="R12" s="47"/>
      <c r="S12" s="47" t="s">
        <v>252</v>
      </c>
      <c r="T12" s="45"/>
      <c r="U12" s="45"/>
      <c r="V12" s="45"/>
      <c r="W12" s="45"/>
      <c r="X12" s="45"/>
      <c r="Y12" s="45"/>
      <c r="Z12" s="45"/>
      <c r="AA12" s="45"/>
      <c r="AB12" s="45"/>
      <c r="AC12" s="45"/>
      <c r="AD12" s="45"/>
      <c r="AE12" s="45"/>
      <c r="AF12" s="45"/>
      <c r="AG12" s="45"/>
      <c r="AH12" s="45"/>
      <c r="AI12" s="45"/>
      <c r="AJ12" s="45"/>
      <c r="AK12" s="46"/>
      <c r="AN12" s="34" t="s">
        <v>98</v>
      </c>
      <c r="AO12" s="34" t="str">
        <f>IF(AND($F$9="□",$F$13="□"),"■","")</f>
        <v/>
      </c>
      <c r="AS12" s="276"/>
      <c r="AT12" s="276"/>
      <c r="AU12" s="276"/>
    </row>
    <row r="13" spans="2:47" ht="18" customHeight="1" thickBot="1" x14ac:dyDescent="0.45">
      <c r="B13" s="1132"/>
      <c r="C13" s="1133"/>
      <c r="D13" s="1133"/>
      <c r="E13" s="1134"/>
      <c r="F13" s="48" t="s">
        <v>98</v>
      </c>
      <c r="G13" s="49" t="s">
        <v>253</v>
      </c>
      <c r="H13" s="50"/>
      <c r="I13" s="50"/>
      <c r="J13" s="50"/>
      <c r="K13" s="50"/>
      <c r="L13" s="50"/>
      <c r="M13" s="50"/>
      <c r="N13" s="50"/>
      <c r="O13" s="51"/>
      <c r="P13" s="52"/>
      <c r="Q13" s="52" t="s">
        <v>240</v>
      </c>
      <c r="R13" s="52" t="s">
        <v>241</v>
      </c>
      <c r="S13" s="52"/>
      <c r="T13" s="52"/>
      <c r="U13" s="52"/>
      <c r="V13" s="52"/>
      <c r="W13" s="52"/>
      <c r="X13" s="52"/>
      <c r="Y13" s="52"/>
      <c r="Z13" s="52"/>
      <c r="AA13" s="52"/>
      <c r="AB13" s="52"/>
      <c r="AC13" s="52"/>
      <c r="AD13" s="52"/>
      <c r="AE13" s="52"/>
      <c r="AF13" s="52"/>
      <c r="AG13" s="52"/>
      <c r="AH13" s="52"/>
      <c r="AI13" s="52"/>
      <c r="AJ13" s="52"/>
      <c r="AK13" s="53"/>
      <c r="AN13" s="34" t="s">
        <v>98</v>
      </c>
      <c r="AO13" s="34" t="str">
        <f>IF(AND($F$9="□",$F$10="□",$F$12="□"),"■","")</f>
        <v/>
      </c>
      <c r="AS13" s="276"/>
      <c r="AT13" s="276"/>
      <c r="AU13" s="276"/>
    </row>
    <row r="14" spans="2:47" ht="9.9499999999999993" customHeight="1" thickBot="1" x14ac:dyDescent="0.45">
      <c r="AS14" s="276"/>
      <c r="AT14" s="276"/>
      <c r="AU14" s="276"/>
    </row>
    <row r="15" spans="2:47" ht="18" customHeight="1" x14ac:dyDescent="0.4">
      <c r="B15" s="54" t="s">
        <v>239</v>
      </c>
      <c r="C15" s="1135" t="s">
        <v>254</v>
      </c>
      <c r="D15" s="1136"/>
      <c r="E15" s="1136"/>
      <c r="F15" s="1136"/>
      <c r="G15" s="1136"/>
      <c r="H15" s="1136"/>
      <c r="I15" s="1136"/>
      <c r="J15" s="1137"/>
      <c r="K15" s="1137"/>
      <c r="L15" s="1137"/>
      <c r="M15" s="1137"/>
      <c r="N15" s="1137"/>
      <c r="O15" s="1137"/>
      <c r="P15" s="1137"/>
      <c r="Q15" s="1137"/>
      <c r="R15" s="1137"/>
      <c r="S15" s="1137"/>
      <c r="T15" s="1137"/>
      <c r="U15" s="1137"/>
      <c r="V15" s="1137"/>
      <c r="W15" s="1137"/>
      <c r="X15" s="1137"/>
      <c r="Y15" s="1137"/>
      <c r="Z15" s="1137"/>
      <c r="AA15" s="1137"/>
      <c r="AB15" s="1137"/>
      <c r="AC15" s="1137"/>
      <c r="AD15" s="1137"/>
      <c r="AE15" s="1137"/>
      <c r="AF15" s="1137"/>
      <c r="AG15" s="1137"/>
      <c r="AH15" s="1137"/>
      <c r="AI15" s="1137"/>
      <c r="AJ15" s="1137"/>
      <c r="AK15" s="1138"/>
      <c r="AS15" s="276"/>
      <c r="AT15" s="276"/>
      <c r="AU15" s="276"/>
    </row>
    <row r="16" spans="2:47" ht="24" customHeight="1" thickBot="1" x14ac:dyDescent="0.45">
      <c r="B16" s="55"/>
      <c r="C16" s="56"/>
      <c r="D16" s="1141" t="s">
        <v>255</v>
      </c>
      <c r="E16" s="1142"/>
      <c r="F16" s="1142"/>
      <c r="G16" s="1142"/>
      <c r="H16" s="1142"/>
      <c r="I16" s="1143"/>
      <c r="J16" s="1394" t="s">
        <v>607</v>
      </c>
      <c r="K16" s="1395"/>
      <c r="L16" s="1395"/>
      <c r="M16" s="1395"/>
      <c r="N16" s="1395"/>
      <c r="O16" s="1395"/>
      <c r="P16" s="1395"/>
      <c r="Q16" s="1395"/>
      <c r="R16" s="1395"/>
      <c r="S16" s="1395"/>
      <c r="T16" s="1395"/>
      <c r="U16" s="1395"/>
      <c r="V16" s="1395"/>
      <c r="W16" s="1395"/>
      <c r="X16" s="1395"/>
      <c r="Y16" s="1395"/>
      <c r="Z16" s="1395"/>
      <c r="AA16" s="1395"/>
      <c r="AB16" s="1395"/>
      <c r="AC16" s="1395"/>
      <c r="AD16" s="1395"/>
      <c r="AE16" s="1395"/>
      <c r="AF16" s="1395"/>
      <c r="AG16" s="1395"/>
      <c r="AH16" s="1395"/>
      <c r="AI16" s="1395"/>
      <c r="AJ16" s="1395"/>
      <c r="AK16" s="1396"/>
      <c r="AS16" s="276"/>
      <c r="AT16" s="276"/>
      <c r="AU16" s="276"/>
    </row>
    <row r="17" spans="2:37" ht="12" customHeight="1" thickBot="1" x14ac:dyDescent="0.45"/>
    <row r="18" spans="2:37" ht="18" customHeight="1" x14ac:dyDescent="0.4">
      <c r="B18" s="54" t="s">
        <v>240</v>
      </c>
      <c r="C18" s="1135" t="s">
        <v>256</v>
      </c>
      <c r="D18" s="1136"/>
      <c r="E18" s="1136"/>
      <c r="F18" s="1136"/>
      <c r="G18" s="1136"/>
      <c r="H18" s="1136"/>
      <c r="I18" s="1136"/>
      <c r="J18" s="1137"/>
      <c r="K18" s="1137"/>
      <c r="L18" s="1137"/>
      <c r="M18" s="1137"/>
      <c r="N18" s="1137"/>
      <c r="O18" s="1137"/>
      <c r="P18" s="1137"/>
      <c r="Q18" s="1137"/>
      <c r="R18" s="1137"/>
      <c r="S18" s="1137"/>
      <c r="T18" s="1137"/>
      <c r="U18" s="1137"/>
      <c r="V18" s="1137"/>
      <c r="W18" s="1137"/>
      <c r="X18" s="1137"/>
      <c r="Y18" s="1137"/>
      <c r="Z18" s="1137"/>
      <c r="AA18" s="1137"/>
      <c r="AB18" s="1137"/>
      <c r="AC18" s="1137"/>
      <c r="AD18" s="1137"/>
      <c r="AE18" s="1137"/>
      <c r="AF18" s="1137"/>
      <c r="AG18" s="1137"/>
      <c r="AH18" s="1137"/>
      <c r="AI18" s="1137"/>
      <c r="AJ18" s="1137"/>
      <c r="AK18" s="1138"/>
    </row>
    <row r="19" spans="2:37" ht="24" customHeight="1" thickBot="1" x14ac:dyDescent="0.45">
      <c r="B19" s="55"/>
      <c r="C19" s="56"/>
      <c r="D19" s="1141" t="s">
        <v>257</v>
      </c>
      <c r="E19" s="1142"/>
      <c r="F19" s="1142"/>
      <c r="G19" s="1142"/>
      <c r="H19" s="1142"/>
      <c r="I19" s="1143"/>
      <c r="J19" s="1397">
        <v>43862</v>
      </c>
      <c r="K19" s="1398"/>
      <c r="L19" s="1398"/>
      <c r="M19" s="1398"/>
      <c r="N19" s="1398"/>
      <c r="O19" s="1398"/>
      <c r="P19" s="1398"/>
      <c r="Q19" s="1398"/>
      <c r="R19" s="1398"/>
      <c r="S19" s="1398"/>
      <c r="T19" s="1398"/>
      <c r="U19" s="1398"/>
      <c r="V19" s="1398"/>
      <c r="W19" s="1399"/>
      <c r="X19" s="1150" t="s">
        <v>258</v>
      </c>
      <c r="Y19" s="1151"/>
      <c r="Z19" s="1151"/>
      <c r="AA19" s="1151"/>
      <c r="AB19" s="1152"/>
      <c r="AC19" s="1400" t="s">
        <v>458</v>
      </c>
      <c r="AD19" s="1401"/>
      <c r="AE19" s="1401"/>
      <c r="AF19" s="1401"/>
      <c r="AG19" s="1401"/>
      <c r="AH19" s="1401"/>
      <c r="AI19" s="1401"/>
      <c r="AJ19" s="1401"/>
      <c r="AK19" s="1402"/>
    </row>
    <row r="20" spans="2:37" ht="12" customHeight="1" x14ac:dyDescent="0.4">
      <c r="B20" s="57" t="s">
        <v>260</v>
      </c>
      <c r="C20" s="1139" t="s">
        <v>649</v>
      </c>
      <c r="D20" s="1139"/>
      <c r="E20" s="1139"/>
      <c r="F20" s="1139"/>
      <c r="G20" s="1139"/>
      <c r="H20" s="1139"/>
      <c r="I20" s="1139"/>
      <c r="J20" s="1139"/>
      <c r="K20" s="1139"/>
      <c r="L20" s="1139"/>
      <c r="M20" s="1139"/>
      <c r="N20" s="1139"/>
      <c r="O20" s="1139"/>
      <c r="P20" s="1139"/>
      <c r="Q20" s="1139"/>
      <c r="R20" s="1139"/>
      <c r="S20" s="1139"/>
      <c r="T20" s="1139"/>
      <c r="U20" s="1139"/>
      <c r="V20" s="1139"/>
      <c r="W20" s="1139"/>
      <c r="X20" s="1139"/>
      <c r="Y20" s="1139"/>
      <c r="Z20" s="1139"/>
      <c r="AA20" s="1139"/>
      <c r="AB20" s="1139"/>
      <c r="AC20" s="1139"/>
      <c r="AD20" s="1139"/>
      <c r="AE20" s="1139"/>
      <c r="AF20" s="1139"/>
      <c r="AG20" s="1139"/>
      <c r="AH20" s="1139"/>
      <c r="AI20" s="1139"/>
      <c r="AJ20" s="1139"/>
      <c r="AK20" s="1139"/>
    </row>
    <row r="21" spans="2:37" ht="12" customHeight="1" x14ac:dyDescent="0.4">
      <c r="B21" s="57" t="s">
        <v>261</v>
      </c>
      <c r="C21" s="1139" t="s">
        <v>262</v>
      </c>
      <c r="D21" s="1139"/>
      <c r="E21" s="1139"/>
      <c r="F21" s="1139"/>
      <c r="G21" s="1139"/>
      <c r="H21" s="1139"/>
      <c r="I21" s="1139"/>
      <c r="J21" s="1139"/>
      <c r="K21" s="1139"/>
      <c r="L21" s="1139"/>
      <c r="M21" s="1139"/>
      <c r="N21" s="1139"/>
      <c r="O21" s="1139"/>
      <c r="P21" s="1139"/>
      <c r="Q21" s="1139"/>
      <c r="R21" s="1139"/>
      <c r="S21" s="1139"/>
      <c r="T21" s="1139"/>
      <c r="U21" s="1139"/>
      <c r="V21" s="1139"/>
      <c r="W21" s="1139"/>
      <c r="X21" s="1139"/>
      <c r="Y21" s="1139"/>
      <c r="Z21" s="1139"/>
      <c r="AA21" s="1139"/>
      <c r="AB21" s="1139"/>
      <c r="AC21" s="1139"/>
      <c r="AD21" s="1139"/>
      <c r="AE21" s="1139"/>
      <c r="AF21" s="1139"/>
      <c r="AG21" s="1139"/>
      <c r="AH21" s="1139"/>
      <c r="AI21" s="1139"/>
      <c r="AJ21" s="1139"/>
      <c r="AK21" s="1139"/>
    </row>
    <row r="22" spans="2:37" ht="12" customHeight="1" x14ac:dyDescent="0.4">
      <c r="B22" s="57" t="s">
        <v>263</v>
      </c>
      <c r="C22" s="1139" t="s">
        <v>264</v>
      </c>
      <c r="D22" s="1139"/>
      <c r="E22" s="1139"/>
      <c r="F22" s="1139"/>
      <c r="G22" s="1139"/>
      <c r="H22" s="1139"/>
      <c r="I22" s="1139"/>
      <c r="J22" s="1139"/>
      <c r="K22" s="1139"/>
      <c r="L22" s="1139"/>
      <c r="M22" s="1139"/>
      <c r="N22" s="1139"/>
      <c r="O22" s="1139"/>
      <c r="P22" s="1139"/>
      <c r="Q22" s="1139"/>
      <c r="R22" s="1139"/>
      <c r="S22" s="1139"/>
      <c r="T22" s="1139"/>
      <c r="U22" s="1139"/>
      <c r="V22" s="1139"/>
      <c r="W22" s="1139"/>
      <c r="X22" s="1139"/>
      <c r="Y22" s="1139"/>
      <c r="Z22" s="1139"/>
      <c r="AA22" s="1139"/>
      <c r="AB22" s="1139"/>
      <c r="AC22" s="1139"/>
      <c r="AD22" s="1139"/>
      <c r="AE22" s="1139"/>
      <c r="AF22" s="1139"/>
      <c r="AG22" s="1139"/>
      <c r="AH22" s="1139"/>
      <c r="AI22" s="1139"/>
      <c r="AJ22" s="1139"/>
      <c r="AK22" s="1139"/>
    </row>
    <row r="23" spans="2:37" ht="4.5" customHeight="1" x14ac:dyDescent="0.4"/>
    <row r="24" spans="2:37" ht="18" customHeight="1" thickBot="1" x14ac:dyDescent="0.45">
      <c r="B24" s="58" t="s">
        <v>265</v>
      </c>
    </row>
    <row r="25" spans="2:37" s="66" customFormat="1" ht="18" customHeight="1" x14ac:dyDescent="0.4">
      <c r="B25" s="59" t="s">
        <v>241</v>
      </c>
      <c r="C25" s="60">
        <v>1</v>
      </c>
      <c r="D25" s="61" t="s">
        <v>266</v>
      </c>
      <c r="E25" s="62"/>
      <c r="F25" s="62"/>
      <c r="G25" s="62"/>
      <c r="H25" s="62"/>
      <c r="I25" s="62"/>
      <c r="J25" s="62"/>
      <c r="K25" s="63"/>
      <c r="L25" s="63"/>
      <c r="M25" s="63"/>
      <c r="N25" s="63"/>
      <c r="O25" s="63"/>
      <c r="P25" s="63"/>
      <c r="Q25" s="63"/>
      <c r="R25" s="63"/>
      <c r="S25" s="63"/>
      <c r="T25" s="63"/>
      <c r="U25" s="64"/>
      <c r="V25" s="64"/>
      <c r="W25" s="64"/>
      <c r="X25" s="64"/>
      <c r="Y25" s="64"/>
      <c r="Z25" s="64"/>
      <c r="AA25" s="64"/>
      <c r="AB25" s="64"/>
      <c r="AC25" s="64"/>
      <c r="AD25" s="64"/>
      <c r="AE25" s="64"/>
      <c r="AF25" s="64"/>
      <c r="AG25" s="64"/>
      <c r="AH25" s="64"/>
      <c r="AI25" s="64"/>
      <c r="AJ25" s="64"/>
      <c r="AK25" s="65"/>
    </row>
    <row r="26" spans="2:37" s="66" customFormat="1" ht="18" customHeight="1" x14ac:dyDescent="0.4">
      <c r="B26" s="67"/>
      <c r="C26" s="68"/>
      <c r="D26" s="1072" t="s">
        <v>267</v>
      </c>
      <c r="E26" s="1073" t="s">
        <v>268</v>
      </c>
      <c r="F26" s="1074"/>
      <c r="G26" s="1088"/>
      <c r="H26" s="1073" t="s">
        <v>269</v>
      </c>
      <c r="I26" s="1074"/>
      <c r="J26" s="1074"/>
      <c r="K26" s="1074"/>
      <c r="L26" s="1074"/>
      <c r="M26" s="1088"/>
      <c r="N26" s="999" t="s">
        <v>270</v>
      </c>
      <c r="O26" s="1000"/>
      <c r="P26" s="1000"/>
      <c r="Q26" s="1000"/>
      <c r="R26" s="1000"/>
      <c r="S26" s="1001"/>
      <c r="T26" s="999" t="s">
        <v>271</v>
      </c>
      <c r="U26" s="1000"/>
      <c r="V26" s="1000"/>
      <c r="W26" s="1000"/>
      <c r="X26" s="1000"/>
      <c r="Y26" s="1000"/>
      <c r="Z26" s="1000"/>
      <c r="AA26" s="1000"/>
      <c r="AB26" s="1001"/>
      <c r="AC26" s="999" t="s">
        <v>272</v>
      </c>
      <c r="AD26" s="1000"/>
      <c r="AE26" s="1000"/>
      <c r="AF26" s="1000"/>
      <c r="AG26" s="1000"/>
      <c r="AH26" s="1000"/>
      <c r="AI26" s="1000"/>
      <c r="AJ26" s="1000"/>
      <c r="AK26" s="1123"/>
    </row>
    <row r="27" spans="2:37" s="66" customFormat="1" ht="18" customHeight="1" x14ac:dyDescent="0.4">
      <c r="B27" s="67"/>
      <c r="C27" s="68"/>
      <c r="D27" s="995"/>
      <c r="E27" s="996"/>
      <c r="F27" s="997"/>
      <c r="G27" s="998"/>
      <c r="H27" s="996"/>
      <c r="I27" s="997"/>
      <c r="J27" s="997"/>
      <c r="K27" s="997"/>
      <c r="L27" s="997"/>
      <c r="M27" s="998"/>
      <c r="N27" s="999" t="s">
        <v>273</v>
      </c>
      <c r="O27" s="1000"/>
      <c r="P27" s="1001"/>
      <c r="Q27" s="999" t="s">
        <v>274</v>
      </c>
      <c r="R27" s="1000"/>
      <c r="S27" s="1001"/>
      <c r="T27" s="999" t="s">
        <v>275</v>
      </c>
      <c r="U27" s="1000"/>
      <c r="V27" s="1000"/>
      <c r="W27" s="1000"/>
      <c r="X27" s="1001"/>
      <c r="Y27" s="999" t="s">
        <v>276</v>
      </c>
      <c r="Z27" s="1000"/>
      <c r="AA27" s="1000"/>
      <c r="AB27" s="1001"/>
      <c r="AC27" s="999" t="s">
        <v>275</v>
      </c>
      <c r="AD27" s="1000"/>
      <c r="AE27" s="1000"/>
      <c r="AF27" s="1000"/>
      <c r="AG27" s="1001"/>
      <c r="AH27" s="999" t="s">
        <v>276</v>
      </c>
      <c r="AI27" s="1000"/>
      <c r="AJ27" s="1000"/>
      <c r="AK27" s="1123"/>
    </row>
    <row r="28" spans="2:37" s="66" customFormat="1" ht="18" customHeight="1" x14ac:dyDescent="0.4">
      <c r="B28" s="67"/>
      <c r="C28" s="68"/>
      <c r="D28" s="268">
        <v>1</v>
      </c>
      <c r="E28" s="1375" t="s">
        <v>277</v>
      </c>
      <c r="F28" s="1376"/>
      <c r="G28" s="1377"/>
      <c r="H28" s="951" t="s">
        <v>278</v>
      </c>
      <c r="I28" s="952"/>
      <c r="J28" s="952"/>
      <c r="K28" s="952"/>
      <c r="L28" s="952"/>
      <c r="M28" s="953"/>
      <c r="N28" s="1375" t="s">
        <v>454</v>
      </c>
      <c r="O28" s="1376"/>
      <c r="P28" s="1377"/>
      <c r="Q28" s="972"/>
      <c r="R28" s="973"/>
      <c r="S28" s="974"/>
      <c r="T28" s="1375" t="s">
        <v>644</v>
      </c>
      <c r="U28" s="1376"/>
      <c r="V28" s="1376"/>
      <c r="W28" s="1376"/>
      <c r="X28" s="1377"/>
      <c r="Y28" s="1375" t="s">
        <v>605</v>
      </c>
      <c r="Z28" s="1376"/>
      <c r="AA28" s="1376"/>
      <c r="AB28" s="1377"/>
      <c r="AC28" s="1375" t="s">
        <v>644</v>
      </c>
      <c r="AD28" s="1376"/>
      <c r="AE28" s="1376"/>
      <c r="AF28" s="1376"/>
      <c r="AG28" s="1377"/>
      <c r="AH28" s="1385" t="s">
        <v>605</v>
      </c>
      <c r="AI28" s="1386"/>
      <c r="AJ28" s="1386"/>
      <c r="AK28" s="1393"/>
    </row>
    <row r="29" spans="2:37" s="66" customFormat="1" ht="18" customHeight="1" x14ac:dyDescent="0.4">
      <c r="B29" s="69"/>
      <c r="C29" s="70">
        <v>2</v>
      </c>
      <c r="D29" s="71" t="s">
        <v>281</v>
      </c>
      <c r="E29" s="71"/>
      <c r="F29" s="72"/>
      <c r="G29" s="72"/>
      <c r="H29" s="72"/>
      <c r="I29" s="72"/>
      <c r="J29" s="72"/>
      <c r="K29" s="73"/>
      <c r="L29" s="73"/>
      <c r="M29" s="73"/>
      <c r="N29" s="73"/>
      <c r="O29" s="73"/>
      <c r="P29" s="73"/>
      <c r="Q29" s="73"/>
      <c r="R29" s="73"/>
      <c r="S29" s="73"/>
      <c r="T29" s="73"/>
      <c r="U29" s="74"/>
      <c r="V29" s="74"/>
      <c r="W29" s="74"/>
      <c r="X29" s="74"/>
      <c r="Y29" s="74"/>
      <c r="Z29" s="74"/>
      <c r="AA29" s="74"/>
      <c r="AB29" s="74"/>
      <c r="AC29" s="74"/>
      <c r="AD29" s="74"/>
      <c r="AE29" s="74"/>
      <c r="AF29" s="74"/>
      <c r="AG29" s="74"/>
      <c r="AH29" s="74"/>
      <c r="AI29" s="75"/>
      <c r="AJ29" s="75"/>
      <c r="AK29" s="76"/>
    </row>
    <row r="30" spans="2:37" s="66" customFormat="1" ht="18" customHeight="1" x14ac:dyDescent="0.4">
      <c r="B30" s="67"/>
      <c r="C30" s="68"/>
      <c r="D30" s="1072" t="s">
        <v>267</v>
      </c>
      <c r="E30" s="999" t="s">
        <v>282</v>
      </c>
      <c r="F30" s="1000"/>
      <c r="G30" s="1001"/>
      <c r="H30" s="1073" t="s">
        <v>283</v>
      </c>
      <c r="I30" s="1074"/>
      <c r="J30" s="1074"/>
      <c r="K30" s="1074"/>
      <c r="L30" s="1074"/>
      <c r="M30" s="1074"/>
      <c r="N30" s="1074"/>
      <c r="O30" s="1074"/>
      <c r="P30" s="1074"/>
      <c r="Q30" s="1074"/>
      <c r="R30" s="1074"/>
      <c r="S30" s="1074"/>
      <c r="T30" s="1074"/>
      <c r="U30" s="1074"/>
      <c r="V30" s="1074"/>
      <c r="W30" s="1074"/>
      <c r="X30" s="1088"/>
      <c r="Y30" s="999" t="s">
        <v>284</v>
      </c>
      <c r="Z30" s="1000"/>
      <c r="AA30" s="1000"/>
      <c r="AB30" s="1000"/>
      <c r="AC30" s="1000"/>
      <c r="AD30" s="1000"/>
      <c r="AE30" s="1000"/>
      <c r="AF30" s="1000"/>
      <c r="AG30" s="1000"/>
      <c r="AH30" s="1000"/>
      <c r="AI30" s="1000"/>
      <c r="AJ30" s="1000"/>
      <c r="AK30" s="1123"/>
    </row>
    <row r="31" spans="2:37" s="66" customFormat="1" ht="18" customHeight="1" x14ac:dyDescent="0.4">
      <c r="B31" s="67"/>
      <c r="C31" s="68"/>
      <c r="D31" s="995"/>
      <c r="E31" s="999"/>
      <c r="F31" s="1000"/>
      <c r="G31" s="1001"/>
      <c r="H31" s="996"/>
      <c r="I31" s="997"/>
      <c r="J31" s="997"/>
      <c r="K31" s="997"/>
      <c r="L31" s="997"/>
      <c r="M31" s="997"/>
      <c r="N31" s="997"/>
      <c r="O31" s="997"/>
      <c r="P31" s="997"/>
      <c r="Q31" s="997"/>
      <c r="R31" s="997"/>
      <c r="S31" s="997"/>
      <c r="T31" s="997"/>
      <c r="U31" s="997"/>
      <c r="V31" s="997"/>
      <c r="W31" s="997"/>
      <c r="X31" s="998"/>
      <c r="Y31" s="999" t="s">
        <v>285</v>
      </c>
      <c r="Z31" s="1000"/>
      <c r="AA31" s="1000"/>
      <c r="AB31" s="1000"/>
      <c r="AC31" s="1000"/>
      <c r="AD31" s="1000"/>
      <c r="AE31" s="1000"/>
      <c r="AF31" s="999" t="s">
        <v>286</v>
      </c>
      <c r="AG31" s="1000"/>
      <c r="AH31" s="1000"/>
      <c r="AI31" s="1000"/>
      <c r="AJ31" s="1000"/>
      <c r="AK31" s="1123"/>
    </row>
    <row r="32" spans="2:37" s="66" customFormat="1" ht="18" customHeight="1" x14ac:dyDescent="0.4">
      <c r="B32" s="67"/>
      <c r="C32" s="68"/>
      <c r="D32" s="268">
        <v>1</v>
      </c>
      <c r="E32" s="1375" t="s">
        <v>453</v>
      </c>
      <c r="F32" s="1376"/>
      <c r="G32" s="1377"/>
      <c r="H32" s="77" t="s">
        <v>123</v>
      </c>
      <c r="I32" s="1390" t="s">
        <v>608</v>
      </c>
      <c r="J32" s="1391"/>
      <c r="K32" s="1391"/>
      <c r="L32" s="1391"/>
      <c r="M32" s="1391"/>
      <c r="N32" s="1391"/>
      <c r="O32" s="1391"/>
      <c r="P32" s="1391"/>
      <c r="Q32" s="1391"/>
      <c r="R32" s="1391"/>
      <c r="S32" s="1392"/>
      <c r="T32" s="1107" t="s">
        <v>287</v>
      </c>
      <c r="U32" s="1107"/>
      <c r="V32" s="1107"/>
      <c r="W32" s="1107"/>
      <c r="X32" s="1108"/>
      <c r="Y32" s="1385" t="s">
        <v>609</v>
      </c>
      <c r="Z32" s="1386"/>
      <c r="AA32" s="1386"/>
      <c r="AB32" s="1386"/>
      <c r="AC32" s="1386"/>
      <c r="AD32" s="1386"/>
      <c r="AE32" s="1386"/>
      <c r="AF32" s="951"/>
      <c r="AG32" s="952"/>
      <c r="AH32" s="952"/>
      <c r="AI32" s="952"/>
      <c r="AJ32" s="952"/>
      <c r="AK32" s="1109"/>
    </row>
    <row r="33" spans="2:37" s="66" customFormat="1" ht="18" customHeight="1" x14ac:dyDescent="0.4">
      <c r="B33" s="67"/>
      <c r="C33" s="68"/>
      <c r="D33" s="268">
        <v>2</v>
      </c>
      <c r="E33" s="972"/>
      <c r="F33" s="973"/>
      <c r="G33" s="974"/>
      <c r="H33" s="77" t="s">
        <v>123</v>
      </c>
      <c r="I33" s="1063"/>
      <c r="J33" s="1063"/>
      <c r="K33" s="1063"/>
      <c r="L33" s="1063"/>
      <c r="M33" s="1063"/>
      <c r="N33" s="1063"/>
      <c r="O33" s="1063"/>
      <c r="P33" s="1063"/>
      <c r="Q33" s="1063"/>
      <c r="R33" s="1063"/>
      <c r="S33" s="1106"/>
      <c r="T33" s="1107" t="s">
        <v>289</v>
      </c>
      <c r="U33" s="1107"/>
      <c r="V33" s="1107"/>
      <c r="W33" s="1107"/>
      <c r="X33" s="1108"/>
      <c r="Y33" s="1058"/>
      <c r="Z33" s="1059"/>
      <c r="AA33" s="1059"/>
      <c r="AB33" s="1059"/>
      <c r="AC33" s="1059"/>
      <c r="AD33" s="1059"/>
      <c r="AE33" s="1059"/>
      <c r="AF33" s="951"/>
      <c r="AG33" s="952"/>
      <c r="AH33" s="952"/>
      <c r="AI33" s="952"/>
      <c r="AJ33" s="952"/>
      <c r="AK33" s="1109"/>
    </row>
    <row r="34" spans="2:37" s="66" customFormat="1" ht="18" customHeight="1" x14ac:dyDescent="0.4">
      <c r="B34" s="67"/>
      <c r="C34" s="68"/>
      <c r="D34" s="268">
        <v>3</v>
      </c>
      <c r="E34" s="972"/>
      <c r="F34" s="973"/>
      <c r="G34" s="974"/>
      <c r="H34" s="77" t="s">
        <v>123</v>
      </c>
      <c r="I34" s="1063"/>
      <c r="J34" s="1063"/>
      <c r="K34" s="1063"/>
      <c r="L34" s="1063"/>
      <c r="M34" s="1063"/>
      <c r="N34" s="1063"/>
      <c r="O34" s="1063"/>
      <c r="P34" s="1063"/>
      <c r="Q34" s="1063"/>
      <c r="R34" s="1063"/>
      <c r="S34" s="1106"/>
      <c r="T34" s="1107" t="s">
        <v>289</v>
      </c>
      <c r="U34" s="1107"/>
      <c r="V34" s="1107"/>
      <c r="W34" s="1107"/>
      <c r="X34" s="1108"/>
      <c r="Y34" s="1058"/>
      <c r="Z34" s="1059"/>
      <c r="AA34" s="1059"/>
      <c r="AB34" s="1059"/>
      <c r="AC34" s="1059"/>
      <c r="AD34" s="1059"/>
      <c r="AE34" s="1059"/>
      <c r="AF34" s="951"/>
      <c r="AG34" s="952"/>
      <c r="AH34" s="952"/>
      <c r="AI34" s="952"/>
      <c r="AJ34" s="952"/>
      <c r="AK34" s="1109"/>
    </row>
    <row r="35" spans="2:37" s="66" customFormat="1" ht="18" customHeight="1" x14ac:dyDescent="0.4">
      <c r="B35" s="67"/>
      <c r="C35" s="68"/>
      <c r="D35" s="268">
        <v>4</v>
      </c>
      <c r="E35" s="972"/>
      <c r="F35" s="973"/>
      <c r="G35" s="974"/>
      <c r="H35" s="77" t="s">
        <v>123</v>
      </c>
      <c r="I35" s="1063"/>
      <c r="J35" s="1063"/>
      <c r="K35" s="1063"/>
      <c r="L35" s="1063"/>
      <c r="M35" s="1063"/>
      <c r="N35" s="1063"/>
      <c r="O35" s="1063"/>
      <c r="P35" s="1063"/>
      <c r="Q35" s="1063"/>
      <c r="R35" s="1063"/>
      <c r="S35" s="1106"/>
      <c r="T35" s="1107" t="s">
        <v>289</v>
      </c>
      <c r="U35" s="1107"/>
      <c r="V35" s="1107"/>
      <c r="W35" s="1107"/>
      <c r="X35" s="1108"/>
      <c r="Y35" s="1058"/>
      <c r="Z35" s="1059"/>
      <c r="AA35" s="1059"/>
      <c r="AB35" s="1059"/>
      <c r="AC35" s="1059"/>
      <c r="AD35" s="1059"/>
      <c r="AE35" s="1059"/>
      <c r="AF35" s="951"/>
      <c r="AG35" s="952"/>
      <c r="AH35" s="952"/>
      <c r="AI35" s="952"/>
      <c r="AJ35" s="952"/>
      <c r="AK35" s="1109"/>
    </row>
    <row r="36" spans="2:37" s="66" customFormat="1" ht="18" customHeight="1" x14ac:dyDescent="0.4">
      <c r="B36" s="67"/>
      <c r="C36" s="68"/>
      <c r="D36" s="268">
        <v>5</v>
      </c>
      <c r="E36" s="972"/>
      <c r="F36" s="973"/>
      <c r="G36" s="974"/>
      <c r="H36" s="77" t="s">
        <v>123</v>
      </c>
      <c r="I36" s="1063"/>
      <c r="J36" s="1063"/>
      <c r="K36" s="1063"/>
      <c r="L36" s="1063"/>
      <c r="M36" s="1063"/>
      <c r="N36" s="1063"/>
      <c r="O36" s="1063"/>
      <c r="P36" s="1063"/>
      <c r="Q36" s="1063"/>
      <c r="R36" s="1063"/>
      <c r="S36" s="1106"/>
      <c r="T36" s="1107" t="s">
        <v>289</v>
      </c>
      <c r="U36" s="1107"/>
      <c r="V36" s="1107"/>
      <c r="W36" s="1107"/>
      <c r="X36" s="1108"/>
      <c r="Y36" s="1058"/>
      <c r="Z36" s="1059"/>
      <c r="AA36" s="1059"/>
      <c r="AB36" s="1059"/>
      <c r="AC36" s="1059"/>
      <c r="AD36" s="1059"/>
      <c r="AE36" s="1059"/>
      <c r="AF36" s="951"/>
      <c r="AG36" s="952"/>
      <c r="AH36" s="952"/>
      <c r="AI36" s="952"/>
      <c r="AJ36" s="952"/>
      <c r="AK36" s="1109"/>
    </row>
    <row r="37" spans="2:37" s="66" customFormat="1" ht="18" customHeight="1" x14ac:dyDescent="0.4">
      <c r="B37" s="67"/>
      <c r="C37" s="68"/>
      <c r="D37" s="268">
        <v>6</v>
      </c>
      <c r="E37" s="972"/>
      <c r="F37" s="973"/>
      <c r="G37" s="974"/>
      <c r="H37" s="77" t="s">
        <v>123</v>
      </c>
      <c r="I37" s="1063"/>
      <c r="J37" s="1063"/>
      <c r="K37" s="1063"/>
      <c r="L37" s="1063"/>
      <c r="M37" s="1063"/>
      <c r="N37" s="1063"/>
      <c r="O37" s="1063"/>
      <c r="P37" s="1063"/>
      <c r="Q37" s="1063"/>
      <c r="R37" s="1063"/>
      <c r="S37" s="1106"/>
      <c r="T37" s="1107" t="s">
        <v>289</v>
      </c>
      <c r="U37" s="1107"/>
      <c r="V37" s="1107"/>
      <c r="W37" s="1107"/>
      <c r="X37" s="1108"/>
      <c r="Y37" s="1058"/>
      <c r="Z37" s="1059"/>
      <c r="AA37" s="1059"/>
      <c r="AB37" s="1059"/>
      <c r="AC37" s="1059"/>
      <c r="AD37" s="1059"/>
      <c r="AE37" s="1059"/>
      <c r="AF37" s="951"/>
      <c r="AG37" s="952"/>
      <c r="AH37" s="952"/>
      <c r="AI37" s="952"/>
      <c r="AJ37" s="952"/>
      <c r="AK37" s="1109"/>
    </row>
    <row r="38" spans="2:37" s="66" customFormat="1" ht="18" customHeight="1" x14ac:dyDescent="0.4">
      <c r="B38" s="67"/>
      <c r="C38" s="68"/>
      <c r="D38" s="268">
        <v>7</v>
      </c>
      <c r="E38" s="972"/>
      <c r="F38" s="973"/>
      <c r="G38" s="974"/>
      <c r="H38" s="77" t="s">
        <v>123</v>
      </c>
      <c r="I38" s="1063"/>
      <c r="J38" s="1063"/>
      <c r="K38" s="1063"/>
      <c r="L38" s="1063"/>
      <c r="M38" s="1063"/>
      <c r="N38" s="1063"/>
      <c r="O38" s="1063"/>
      <c r="P38" s="1063"/>
      <c r="Q38" s="1063"/>
      <c r="R38" s="1063"/>
      <c r="S38" s="1106"/>
      <c r="T38" s="1107" t="s">
        <v>289</v>
      </c>
      <c r="U38" s="1107"/>
      <c r="V38" s="1107"/>
      <c r="W38" s="1107"/>
      <c r="X38" s="1108"/>
      <c r="Y38" s="1058"/>
      <c r="Z38" s="1059"/>
      <c r="AA38" s="1059"/>
      <c r="AB38" s="1059"/>
      <c r="AC38" s="1059"/>
      <c r="AD38" s="1059"/>
      <c r="AE38" s="1059"/>
      <c r="AF38" s="951"/>
      <c r="AG38" s="952"/>
      <c r="AH38" s="952"/>
      <c r="AI38" s="952"/>
      <c r="AJ38" s="952"/>
      <c r="AK38" s="1109"/>
    </row>
    <row r="39" spans="2:37" s="66" customFormat="1" ht="18" customHeight="1" x14ac:dyDescent="0.4">
      <c r="B39" s="67"/>
      <c r="C39" s="68"/>
      <c r="D39" s="268">
        <v>8</v>
      </c>
      <c r="E39" s="972"/>
      <c r="F39" s="973"/>
      <c r="G39" s="974"/>
      <c r="H39" s="77" t="s">
        <v>123</v>
      </c>
      <c r="I39" s="1063"/>
      <c r="J39" s="1063"/>
      <c r="K39" s="1063"/>
      <c r="L39" s="1063"/>
      <c r="M39" s="1063"/>
      <c r="N39" s="1063"/>
      <c r="O39" s="1063"/>
      <c r="P39" s="1063"/>
      <c r="Q39" s="1063"/>
      <c r="R39" s="1063"/>
      <c r="S39" s="1106"/>
      <c r="T39" s="1107" t="s">
        <v>289</v>
      </c>
      <c r="U39" s="1107"/>
      <c r="V39" s="1107"/>
      <c r="W39" s="1107"/>
      <c r="X39" s="1108"/>
      <c r="Y39" s="1058"/>
      <c r="Z39" s="1059"/>
      <c r="AA39" s="1059"/>
      <c r="AB39" s="1059"/>
      <c r="AC39" s="1059"/>
      <c r="AD39" s="1059"/>
      <c r="AE39" s="1059"/>
      <c r="AF39" s="951"/>
      <c r="AG39" s="952"/>
      <c r="AH39" s="952"/>
      <c r="AI39" s="952"/>
      <c r="AJ39" s="952"/>
      <c r="AK39" s="1109"/>
    </row>
    <row r="40" spans="2:37" s="66" customFormat="1" ht="18" customHeight="1" x14ac:dyDescent="0.4">
      <c r="B40" s="67"/>
      <c r="C40" s="68"/>
      <c r="D40" s="268">
        <v>9</v>
      </c>
      <c r="E40" s="972"/>
      <c r="F40" s="973"/>
      <c r="G40" s="974"/>
      <c r="H40" s="77" t="s">
        <v>123</v>
      </c>
      <c r="I40" s="1063"/>
      <c r="J40" s="1063"/>
      <c r="K40" s="1063"/>
      <c r="L40" s="1063"/>
      <c r="M40" s="1063"/>
      <c r="N40" s="1063"/>
      <c r="O40" s="1063"/>
      <c r="P40" s="1063"/>
      <c r="Q40" s="1063"/>
      <c r="R40" s="1063"/>
      <c r="S40" s="1106"/>
      <c r="T40" s="1107" t="s">
        <v>289</v>
      </c>
      <c r="U40" s="1107"/>
      <c r="V40" s="1107"/>
      <c r="W40" s="1107"/>
      <c r="X40" s="1108"/>
      <c r="Y40" s="1058"/>
      <c r="Z40" s="1059"/>
      <c r="AA40" s="1059"/>
      <c r="AB40" s="1059"/>
      <c r="AC40" s="1059"/>
      <c r="AD40" s="1059"/>
      <c r="AE40" s="1059"/>
      <c r="AF40" s="951"/>
      <c r="AG40" s="952"/>
      <c r="AH40" s="952"/>
      <c r="AI40" s="952"/>
      <c r="AJ40" s="952"/>
      <c r="AK40" s="1109"/>
    </row>
    <row r="41" spans="2:37" s="66" customFormat="1" ht="18" customHeight="1" x14ac:dyDescent="0.4">
      <c r="B41" s="69"/>
      <c r="C41" s="68"/>
      <c r="D41" s="274">
        <v>10</v>
      </c>
      <c r="E41" s="1110"/>
      <c r="F41" s="1111"/>
      <c r="G41" s="1112"/>
      <c r="H41" s="78" t="s">
        <v>123</v>
      </c>
      <c r="I41" s="1113"/>
      <c r="J41" s="1113"/>
      <c r="K41" s="1113"/>
      <c r="L41" s="1113"/>
      <c r="M41" s="1113"/>
      <c r="N41" s="1113"/>
      <c r="O41" s="1113"/>
      <c r="P41" s="1113"/>
      <c r="Q41" s="1113"/>
      <c r="R41" s="1113"/>
      <c r="S41" s="1114"/>
      <c r="T41" s="1115" t="s">
        <v>289</v>
      </c>
      <c r="U41" s="1115"/>
      <c r="V41" s="1115"/>
      <c r="W41" s="1115"/>
      <c r="X41" s="1116"/>
      <c r="Y41" s="1117"/>
      <c r="Z41" s="1118"/>
      <c r="AA41" s="1118"/>
      <c r="AB41" s="1118"/>
      <c r="AC41" s="1118"/>
      <c r="AD41" s="1118"/>
      <c r="AE41" s="1118"/>
      <c r="AF41" s="1119"/>
      <c r="AG41" s="1120"/>
      <c r="AH41" s="1120"/>
      <c r="AI41" s="1120"/>
      <c r="AJ41" s="1120"/>
      <c r="AK41" s="1121"/>
    </row>
    <row r="42" spans="2:37" s="66" customFormat="1" ht="18" customHeight="1" x14ac:dyDescent="0.4">
      <c r="B42" s="69"/>
      <c r="C42" s="79">
        <v>3</v>
      </c>
      <c r="D42" s="71" t="s">
        <v>290</v>
      </c>
      <c r="E42" s="71"/>
      <c r="F42" s="72"/>
      <c r="G42" s="72"/>
      <c r="H42" s="72"/>
      <c r="I42" s="72"/>
      <c r="J42" s="72"/>
      <c r="K42" s="73"/>
      <c r="L42" s="73"/>
      <c r="M42" s="73"/>
      <c r="N42" s="73"/>
      <c r="O42" s="73"/>
      <c r="P42" s="73"/>
      <c r="Q42" s="73"/>
      <c r="R42" s="73"/>
      <c r="S42" s="73"/>
      <c r="T42" s="73"/>
      <c r="U42" s="74"/>
      <c r="V42" s="74"/>
      <c r="W42" s="74"/>
      <c r="X42" s="74"/>
      <c r="Y42" s="74"/>
      <c r="Z42" s="74"/>
      <c r="AA42" s="74"/>
      <c r="AB42" s="74"/>
      <c r="AC42" s="74"/>
      <c r="AD42" s="74"/>
      <c r="AE42" s="74"/>
      <c r="AF42" s="74"/>
      <c r="AG42" s="74"/>
      <c r="AH42" s="74"/>
      <c r="AI42" s="73"/>
      <c r="AJ42" s="73"/>
      <c r="AK42" s="80"/>
    </row>
    <row r="43" spans="2:37" s="66" customFormat="1" ht="18" customHeight="1" x14ac:dyDescent="0.4">
      <c r="B43" s="67"/>
      <c r="C43" s="68"/>
      <c r="D43" s="1072" t="s">
        <v>267</v>
      </c>
      <c r="E43" s="999" t="s">
        <v>282</v>
      </c>
      <c r="F43" s="1000"/>
      <c r="G43" s="1001"/>
      <c r="H43" s="999" t="s">
        <v>291</v>
      </c>
      <c r="I43" s="1000"/>
      <c r="J43" s="1000"/>
      <c r="K43" s="1000"/>
      <c r="L43" s="1000"/>
      <c r="M43" s="1000"/>
      <c r="N43" s="1000"/>
      <c r="O43" s="1000"/>
      <c r="P43" s="1000"/>
      <c r="Q43" s="1000"/>
      <c r="R43" s="1000"/>
      <c r="S43" s="1000"/>
      <c r="T43" s="1000"/>
      <c r="U43" s="1000"/>
      <c r="V43" s="1001"/>
      <c r="W43" s="1073" t="s">
        <v>292</v>
      </c>
      <c r="X43" s="1074"/>
      <c r="Y43" s="1074"/>
      <c r="Z43" s="1074"/>
      <c r="AA43" s="1074"/>
      <c r="AB43" s="1074"/>
      <c r="AC43" s="1074"/>
      <c r="AD43" s="1074"/>
      <c r="AE43" s="1074"/>
      <c r="AF43" s="1074"/>
      <c r="AG43" s="1074"/>
      <c r="AH43" s="1074"/>
      <c r="AI43" s="1074"/>
      <c r="AJ43" s="1074"/>
      <c r="AK43" s="1075"/>
    </row>
    <row r="44" spans="2:37" s="66" customFormat="1" ht="18" customHeight="1" x14ac:dyDescent="0.4">
      <c r="B44" s="67"/>
      <c r="C44" s="68"/>
      <c r="D44" s="995"/>
      <c r="E44" s="999"/>
      <c r="F44" s="1000"/>
      <c r="G44" s="1001"/>
      <c r="H44" s="999" t="s">
        <v>293</v>
      </c>
      <c r="I44" s="1000"/>
      <c r="J44" s="1000"/>
      <c r="K44" s="1000"/>
      <c r="L44" s="1000"/>
      <c r="M44" s="999" t="s">
        <v>294</v>
      </c>
      <c r="N44" s="1000"/>
      <c r="O44" s="1000"/>
      <c r="P44" s="1000"/>
      <c r="Q44" s="1001"/>
      <c r="R44" s="999" t="s">
        <v>295</v>
      </c>
      <c r="S44" s="1000"/>
      <c r="T44" s="1000"/>
      <c r="U44" s="1000"/>
      <c r="V44" s="1000"/>
      <c r="W44" s="996"/>
      <c r="X44" s="997"/>
      <c r="Y44" s="997"/>
      <c r="Z44" s="997"/>
      <c r="AA44" s="997"/>
      <c r="AB44" s="997"/>
      <c r="AC44" s="997"/>
      <c r="AD44" s="997"/>
      <c r="AE44" s="997"/>
      <c r="AF44" s="997"/>
      <c r="AG44" s="997"/>
      <c r="AH44" s="997"/>
      <c r="AI44" s="997"/>
      <c r="AJ44" s="997"/>
      <c r="AK44" s="1076"/>
    </row>
    <row r="45" spans="2:37" s="66" customFormat="1" ht="18" customHeight="1" x14ac:dyDescent="0.4">
      <c r="B45" s="67"/>
      <c r="C45" s="68"/>
      <c r="D45" s="268">
        <v>1</v>
      </c>
      <c r="E45" s="972"/>
      <c r="F45" s="973"/>
      <c r="G45" s="974"/>
      <c r="H45" s="972"/>
      <c r="I45" s="973"/>
      <c r="J45" s="973"/>
      <c r="K45" s="973"/>
      <c r="L45" s="973"/>
      <c r="M45" s="972"/>
      <c r="N45" s="973"/>
      <c r="O45" s="973"/>
      <c r="P45" s="973"/>
      <c r="Q45" s="974"/>
      <c r="R45" s="951"/>
      <c r="S45" s="952"/>
      <c r="T45" s="952"/>
      <c r="U45" s="952"/>
      <c r="V45" s="952"/>
      <c r="W45" s="1084"/>
      <c r="X45" s="1085"/>
      <c r="Y45" s="1085"/>
      <c r="Z45" s="1085"/>
      <c r="AA45" s="1085"/>
      <c r="AB45" s="1085"/>
      <c r="AC45" s="1085"/>
      <c r="AD45" s="1085"/>
      <c r="AE45" s="1085"/>
      <c r="AF45" s="1085"/>
      <c r="AG45" s="1085"/>
      <c r="AH45" s="1085"/>
      <c r="AI45" s="1085"/>
      <c r="AJ45" s="1085"/>
      <c r="AK45" s="1086"/>
    </row>
    <row r="46" spans="2:37" s="66" customFormat="1" ht="18" customHeight="1" x14ac:dyDescent="0.4">
      <c r="B46" s="67"/>
      <c r="C46" s="68"/>
      <c r="D46" s="268">
        <v>2</v>
      </c>
      <c r="E46" s="972"/>
      <c r="F46" s="973"/>
      <c r="G46" s="974"/>
      <c r="H46" s="972"/>
      <c r="I46" s="973"/>
      <c r="J46" s="973"/>
      <c r="K46" s="973"/>
      <c r="L46" s="973"/>
      <c r="M46" s="972"/>
      <c r="N46" s="973"/>
      <c r="O46" s="973"/>
      <c r="P46" s="973"/>
      <c r="Q46" s="974"/>
      <c r="R46" s="951"/>
      <c r="S46" s="952"/>
      <c r="T46" s="952"/>
      <c r="U46" s="952"/>
      <c r="V46" s="952"/>
      <c r="W46" s="1084"/>
      <c r="X46" s="1085"/>
      <c r="Y46" s="1085"/>
      <c r="Z46" s="1085"/>
      <c r="AA46" s="1085"/>
      <c r="AB46" s="1085"/>
      <c r="AC46" s="1085"/>
      <c r="AD46" s="1085"/>
      <c r="AE46" s="1085"/>
      <c r="AF46" s="1085"/>
      <c r="AG46" s="1085"/>
      <c r="AH46" s="1085"/>
      <c r="AI46" s="1085"/>
      <c r="AJ46" s="1085"/>
      <c r="AK46" s="1086"/>
    </row>
    <row r="47" spans="2:37" s="66" customFormat="1" ht="18" customHeight="1" x14ac:dyDescent="0.4">
      <c r="B47" s="67"/>
      <c r="C47" s="68"/>
      <c r="D47" s="268">
        <v>3</v>
      </c>
      <c r="E47" s="972"/>
      <c r="F47" s="973"/>
      <c r="G47" s="974"/>
      <c r="H47" s="972"/>
      <c r="I47" s="973"/>
      <c r="J47" s="973"/>
      <c r="K47" s="973"/>
      <c r="L47" s="973"/>
      <c r="M47" s="972"/>
      <c r="N47" s="973"/>
      <c r="O47" s="973"/>
      <c r="P47" s="973"/>
      <c r="Q47" s="974"/>
      <c r="R47" s="951"/>
      <c r="S47" s="952"/>
      <c r="T47" s="952"/>
      <c r="U47" s="952"/>
      <c r="V47" s="952"/>
      <c r="W47" s="1084"/>
      <c r="X47" s="1085"/>
      <c r="Y47" s="1085"/>
      <c r="Z47" s="1085"/>
      <c r="AA47" s="1085"/>
      <c r="AB47" s="1085"/>
      <c r="AC47" s="1085"/>
      <c r="AD47" s="1085"/>
      <c r="AE47" s="1085"/>
      <c r="AF47" s="1085"/>
      <c r="AG47" s="1085"/>
      <c r="AH47" s="1085"/>
      <c r="AI47" s="1085"/>
      <c r="AJ47" s="1085"/>
      <c r="AK47" s="1086"/>
    </row>
    <row r="48" spans="2:37" s="66" customFormat="1" ht="18" customHeight="1" x14ac:dyDescent="0.4">
      <c r="B48" s="67"/>
      <c r="C48" s="68"/>
      <c r="D48" s="268">
        <v>4</v>
      </c>
      <c r="E48" s="972"/>
      <c r="F48" s="973"/>
      <c r="G48" s="974"/>
      <c r="H48" s="972"/>
      <c r="I48" s="973"/>
      <c r="J48" s="973"/>
      <c r="K48" s="973"/>
      <c r="L48" s="973"/>
      <c r="M48" s="972"/>
      <c r="N48" s="973"/>
      <c r="O48" s="973"/>
      <c r="P48" s="973"/>
      <c r="Q48" s="974"/>
      <c r="R48" s="951"/>
      <c r="S48" s="952"/>
      <c r="T48" s="952"/>
      <c r="U48" s="952"/>
      <c r="V48" s="952"/>
      <c r="W48" s="1084"/>
      <c r="X48" s="1085"/>
      <c r="Y48" s="1085"/>
      <c r="Z48" s="1085"/>
      <c r="AA48" s="1085"/>
      <c r="AB48" s="1085"/>
      <c r="AC48" s="1085"/>
      <c r="AD48" s="1085"/>
      <c r="AE48" s="1085"/>
      <c r="AF48" s="1085"/>
      <c r="AG48" s="1085"/>
      <c r="AH48" s="1085"/>
      <c r="AI48" s="1085"/>
      <c r="AJ48" s="1085"/>
      <c r="AK48" s="1086"/>
    </row>
    <row r="49" spans="2:37" s="66" customFormat="1" ht="18" customHeight="1" x14ac:dyDescent="0.4">
      <c r="B49" s="67"/>
      <c r="C49" s="68"/>
      <c r="D49" s="268">
        <v>5</v>
      </c>
      <c r="E49" s="972"/>
      <c r="F49" s="973"/>
      <c r="G49" s="974"/>
      <c r="H49" s="972"/>
      <c r="I49" s="973"/>
      <c r="J49" s="973"/>
      <c r="K49" s="973"/>
      <c r="L49" s="973"/>
      <c r="M49" s="972"/>
      <c r="N49" s="973"/>
      <c r="O49" s="973"/>
      <c r="P49" s="973"/>
      <c r="Q49" s="974"/>
      <c r="R49" s="951"/>
      <c r="S49" s="952"/>
      <c r="T49" s="952"/>
      <c r="U49" s="952"/>
      <c r="V49" s="952"/>
      <c r="W49" s="1084"/>
      <c r="X49" s="1085"/>
      <c r="Y49" s="1085"/>
      <c r="Z49" s="1085"/>
      <c r="AA49" s="1085"/>
      <c r="AB49" s="1085"/>
      <c r="AC49" s="1085"/>
      <c r="AD49" s="1085"/>
      <c r="AE49" s="1085"/>
      <c r="AF49" s="1085"/>
      <c r="AG49" s="1085"/>
      <c r="AH49" s="1085"/>
      <c r="AI49" s="1085"/>
      <c r="AJ49" s="1085"/>
      <c r="AK49" s="1086"/>
    </row>
    <row r="50" spans="2:37" s="66" customFormat="1" ht="18" customHeight="1" x14ac:dyDescent="0.4">
      <c r="B50" s="67"/>
      <c r="C50" s="68"/>
      <c r="D50" s="268">
        <v>6</v>
      </c>
      <c r="E50" s="972"/>
      <c r="F50" s="973"/>
      <c r="G50" s="974"/>
      <c r="H50" s="972"/>
      <c r="I50" s="973"/>
      <c r="J50" s="973"/>
      <c r="K50" s="973"/>
      <c r="L50" s="973"/>
      <c r="M50" s="972"/>
      <c r="N50" s="973"/>
      <c r="O50" s="973"/>
      <c r="P50" s="973"/>
      <c r="Q50" s="974"/>
      <c r="R50" s="951"/>
      <c r="S50" s="952"/>
      <c r="T50" s="952"/>
      <c r="U50" s="952"/>
      <c r="V50" s="952"/>
      <c r="W50" s="1084"/>
      <c r="X50" s="1085"/>
      <c r="Y50" s="1085"/>
      <c r="Z50" s="1085"/>
      <c r="AA50" s="1085"/>
      <c r="AB50" s="1085"/>
      <c r="AC50" s="1085"/>
      <c r="AD50" s="1085"/>
      <c r="AE50" s="1085"/>
      <c r="AF50" s="1085"/>
      <c r="AG50" s="1085"/>
      <c r="AH50" s="1085"/>
      <c r="AI50" s="1085"/>
      <c r="AJ50" s="1085"/>
      <c r="AK50" s="1086"/>
    </row>
    <row r="51" spans="2:37" s="66" customFormat="1" ht="18" customHeight="1" x14ac:dyDescent="0.4">
      <c r="B51" s="67"/>
      <c r="C51" s="68"/>
      <c r="D51" s="268">
        <v>7</v>
      </c>
      <c r="E51" s="972"/>
      <c r="F51" s="973"/>
      <c r="G51" s="974"/>
      <c r="H51" s="972"/>
      <c r="I51" s="973"/>
      <c r="J51" s="973"/>
      <c r="K51" s="973"/>
      <c r="L51" s="973"/>
      <c r="M51" s="972"/>
      <c r="N51" s="973"/>
      <c r="O51" s="973"/>
      <c r="P51" s="973"/>
      <c r="Q51" s="974"/>
      <c r="R51" s="951"/>
      <c r="S51" s="952"/>
      <c r="T51" s="952"/>
      <c r="U51" s="952"/>
      <c r="V51" s="952"/>
      <c r="W51" s="1084"/>
      <c r="X51" s="1085"/>
      <c r="Y51" s="1085"/>
      <c r="Z51" s="1085"/>
      <c r="AA51" s="1085"/>
      <c r="AB51" s="1085"/>
      <c r="AC51" s="1085"/>
      <c r="AD51" s="1085"/>
      <c r="AE51" s="1085"/>
      <c r="AF51" s="1085"/>
      <c r="AG51" s="1085"/>
      <c r="AH51" s="1085"/>
      <c r="AI51" s="1085"/>
      <c r="AJ51" s="1085"/>
      <c r="AK51" s="1086"/>
    </row>
    <row r="52" spans="2:37" s="66" customFormat="1" ht="18" customHeight="1" x14ac:dyDescent="0.4">
      <c r="B52" s="67"/>
      <c r="C52" s="68"/>
      <c r="D52" s="268">
        <v>8</v>
      </c>
      <c r="E52" s="972"/>
      <c r="F52" s="973"/>
      <c r="G52" s="974"/>
      <c r="H52" s="972"/>
      <c r="I52" s="973"/>
      <c r="J52" s="973"/>
      <c r="K52" s="973"/>
      <c r="L52" s="973"/>
      <c r="M52" s="972"/>
      <c r="N52" s="973"/>
      <c r="O52" s="973"/>
      <c r="P52" s="973"/>
      <c r="Q52" s="974"/>
      <c r="R52" s="951"/>
      <c r="S52" s="952"/>
      <c r="T52" s="952"/>
      <c r="U52" s="952"/>
      <c r="V52" s="952"/>
      <c r="W52" s="1084"/>
      <c r="X52" s="1085"/>
      <c r="Y52" s="1085"/>
      <c r="Z52" s="1085"/>
      <c r="AA52" s="1085"/>
      <c r="AB52" s="1085"/>
      <c r="AC52" s="1085"/>
      <c r="AD52" s="1085"/>
      <c r="AE52" s="1085"/>
      <c r="AF52" s="1085"/>
      <c r="AG52" s="1085"/>
      <c r="AH52" s="1085"/>
      <c r="AI52" s="1085"/>
      <c r="AJ52" s="1085"/>
      <c r="AK52" s="1086"/>
    </row>
    <row r="53" spans="2:37" s="66" customFormat="1" ht="18" customHeight="1" x14ac:dyDescent="0.4">
      <c r="B53" s="67"/>
      <c r="C53" s="68"/>
      <c r="D53" s="268">
        <v>9</v>
      </c>
      <c r="E53" s="972"/>
      <c r="F53" s="973"/>
      <c r="G53" s="974"/>
      <c r="H53" s="972"/>
      <c r="I53" s="973"/>
      <c r="J53" s="973"/>
      <c r="K53" s="973"/>
      <c r="L53" s="973"/>
      <c r="M53" s="972"/>
      <c r="N53" s="973"/>
      <c r="O53" s="973"/>
      <c r="P53" s="973"/>
      <c r="Q53" s="974"/>
      <c r="R53" s="951"/>
      <c r="S53" s="952"/>
      <c r="T53" s="952"/>
      <c r="U53" s="952"/>
      <c r="V53" s="952"/>
      <c r="W53" s="1084"/>
      <c r="X53" s="1085"/>
      <c r="Y53" s="1085"/>
      <c r="Z53" s="1085"/>
      <c r="AA53" s="1085"/>
      <c r="AB53" s="1085"/>
      <c r="AC53" s="1085"/>
      <c r="AD53" s="1085"/>
      <c r="AE53" s="1085"/>
      <c r="AF53" s="1085"/>
      <c r="AG53" s="1085"/>
      <c r="AH53" s="1085"/>
      <c r="AI53" s="1085"/>
      <c r="AJ53" s="1085"/>
      <c r="AK53" s="1086"/>
    </row>
    <row r="54" spans="2:37" s="66" customFormat="1" ht="18" customHeight="1" thickBot="1" x14ac:dyDescent="0.45">
      <c r="B54" s="81"/>
      <c r="C54" s="82"/>
      <c r="D54" s="83">
        <v>10</v>
      </c>
      <c r="E54" s="963"/>
      <c r="F54" s="964"/>
      <c r="G54" s="965"/>
      <c r="H54" s="963"/>
      <c r="I54" s="964"/>
      <c r="J54" s="964"/>
      <c r="K54" s="964"/>
      <c r="L54" s="964"/>
      <c r="M54" s="963"/>
      <c r="N54" s="964"/>
      <c r="O54" s="964"/>
      <c r="P54" s="964"/>
      <c r="Q54" s="965"/>
      <c r="R54" s="955"/>
      <c r="S54" s="956"/>
      <c r="T54" s="956"/>
      <c r="U54" s="956"/>
      <c r="V54" s="957"/>
      <c r="W54" s="1103"/>
      <c r="X54" s="1104"/>
      <c r="Y54" s="1104"/>
      <c r="Z54" s="1104"/>
      <c r="AA54" s="1104"/>
      <c r="AB54" s="1104"/>
      <c r="AC54" s="1104"/>
      <c r="AD54" s="1104"/>
      <c r="AE54" s="1104"/>
      <c r="AF54" s="1104"/>
      <c r="AG54" s="1104"/>
      <c r="AH54" s="1104"/>
      <c r="AI54" s="1104"/>
      <c r="AJ54" s="1104"/>
      <c r="AK54" s="1105"/>
    </row>
    <row r="55" spans="2:37" s="66" customFormat="1" ht="15.75" x14ac:dyDescent="0.4">
      <c r="B55" s="84" t="s">
        <v>296</v>
      </c>
      <c r="C55" s="1089" t="s">
        <v>297</v>
      </c>
      <c r="D55" s="1089"/>
      <c r="E55" s="1089"/>
      <c r="F55" s="1089"/>
      <c r="G55" s="1089"/>
      <c r="H55" s="1089"/>
      <c r="I55" s="1089"/>
      <c r="J55" s="1089"/>
      <c r="K55" s="1089"/>
      <c r="L55" s="1089"/>
      <c r="M55" s="1089"/>
      <c r="N55" s="1089"/>
      <c r="O55" s="1089"/>
      <c r="P55" s="1089"/>
      <c r="Q55" s="1089"/>
      <c r="R55" s="1089"/>
      <c r="S55" s="1089"/>
      <c r="T55" s="1089"/>
      <c r="U55" s="1089"/>
      <c r="V55" s="1089"/>
      <c r="W55" s="1089"/>
      <c r="X55" s="1089"/>
      <c r="Y55" s="1089"/>
      <c r="Z55" s="1089"/>
      <c r="AA55" s="1089"/>
      <c r="AB55" s="1089"/>
      <c r="AC55" s="1089"/>
      <c r="AD55" s="1089"/>
      <c r="AE55" s="1089"/>
      <c r="AF55" s="1089"/>
      <c r="AG55" s="1089"/>
      <c r="AH55" s="1089"/>
      <c r="AI55" s="1089"/>
      <c r="AJ55" s="1089"/>
      <c r="AK55" s="1089"/>
    </row>
    <row r="56" spans="2:37" s="66" customFormat="1" ht="18.75" x14ac:dyDescent="0.4">
      <c r="B56" s="84" t="s">
        <v>298</v>
      </c>
      <c r="C56" s="1089" t="s">
        <v>299</v>
      </c>
      <c r="D56" s="1090"/>
      <c r="E56" s="1090"/>
      <c r="F56" s="1090"/>
      <c r="G56" s="1090"/>
      <c r="H56" s="1090"/>
      <c r="I56" s="1090"/>
      <c r="J56" s="1090"/>
      <c r="K56" s="1090"/>
      <c r="L56" s="1090"/>
      <c r="M56" s="1090"/>
      <c r="N56" s="1090"/>
      <c r="O56" s="1090"/>
      <c r="P56" s="1090"/>
      <c r="Q56" s="1090"/>
      <c r="R56" s="1090"/>
      <c r="S56" s="1090"/>
      <c r="T56" s="1090"/>
      <c r="U56" s="1090"/>
      <c r="V56" s="1090"/>
      <c r="W56" s="1090"/>
      <c r="X56" s="1090"/>
      <c r="Y56" s="1090"/>
      <c r="Z56" s="1090"/>
      <c r="AA56" s="1090"/>
      <c r="AB56" s="1090"/>
      <c r="AC56" s="1090"/>
      <c r="AD56" s="1090"/>
      <c r="AE56" s="1090"/>
      <c r="AF56" s="1090"/>
      <c r="AG56" s="1090"/>
      <c r="AH56" s="1090"/>
      <c r="AI56" s="1090"/>
      <c r="AJ56" s="1090"/>
      <c r="AK56" s="1090"/>
    </row>
    <row r="57" spans="2:37" s="66" customFormat="1" ht="18.75" x14ac:dyDescent="0.4">
      <c r="B57" s="84" t="s">
        <v>300</v>
      </c>
      <c r="C57" s="1089" t="s">
        <v>301</v>
      </c>
      <c r="D57" s="1090"/>
      <c r="E57" s="1090"/>
      <c r="F57" s="1090"/>
      <c r="G57" s="1090"/>
      <c r="H57" s="1090"/>
      <c r="I57" s="1090"/>
      <c r="J57" s="1090"/>
      <c r="K57" s="1090"/>
      <c r="L57" s="1090"/>
      <c r="M57" s="1090"/>
      <c r="N57" s="1090"/>
      <c r="O57" s="1090"/>
      <c r="P57" s="1090"/>
      <c r="Q57" s="1090"/>
      <c r="R57" s="1090"/>
      <c r="S57" s="1090"/>
      <c r="T57" s="1090"/>
      <c r="U57" s="1090"/>
      <c r="V57" s="1090"/>
      <c r="W57" s="1090"/>
      <c r="X57" s="1090"/>
      <c r="Y57" s="1090"/>
      <c r="Z57" s="1090"/>
      <c r="AA57" s="1090"/>
      <c r="AB57" s="1090"/>
      <c r="AC57" s="1090"/>
      <c r="AD57" s="1090"/>
      <c r="AE57" s="1090"/>
      <c r="AF57" s="1090"/>
      <c r="AG57" s="1090"/>
      <c r="AH57" s="1090"/>
      <c r="AI57" s="1090"/>
      <c r="AJ57" s="1090"/>
      <c r="AK57" s="1090"/>
    </row>
    <row r="58" spans="2:37" s="66" customFormat="1" ht="18.75" customHeight="1" x14ac:dyDescent="0.4">
      <c r="B58" s="84" t="s">
        <v>346</v>
      </c>
      <c r="C58" s="1140" t="s">
        <v>639</v>
      </c>
      <c r="D58" s="1140"/>
      <c r="E58" s="1140"/>
      <c r="F58" s="1140"/>
      <c r="G58" s="1140"/>
      <c r="H58" s="1140"/>
      <c r="I58" s="1140"/>
      <c r="J58" s="1140"/>
      <c r="K58" s="1140"/>
      <c r="L58" s="1140"/>
      <c r="M58" s="1140"/>
      <c r="N58" s="1140"/>
      <c r="O58" s="1140"/>
      <c r="P58" s="1140"/>
      <c r="Q58" s="1140"/>
      <c r="R58" s="1140"/>
      <c r="S58" s="1140"/>
      <c r="T58" s="1140"/>
      <c r="U58" s="1140"/>
      <c r="V58" s="1140"/>
      <c r="W58" s="1140"/>
      <c r="X58" s="1140"/>
      <c r="Y58" s="1140"/>
      <c r="Z58" s="1140"/>
      <c r="AA58" s="1140"/>
      <c r="AB58" s="1140"/>
      <c r="AC58" s="1140"/>
      <c r="AD58" s="1140"/>
      <c r="AE58" s="1140"/>
      <c r="AF58" s="1140"/>
      <c r="AG58" s="1140"/>
      <c r="AH58" s="1140"/>
      <c r="AI58" s="1140"/>
      <c r="AJ58" s="1140"/>
      <c r="AK58" s="1140"/>
    </row>
    <row r="59" spans="2:37" ht="21.75" customHeight="1" x14ac:dyDescent="0.4">
      <c r="AJ59" s="85" t="s">
        <v>302</v>
      </c>
    </row>
    <row r="60" spans="2:37" ht="18" customHeight="1" thickBot="1" x14ac:dyDescent="0.45">
      <c r="B60" s="58" t="s">
        <v>303</v>
      </c>
    </row>
    <row r="61" spans="2:37" s="66" customFormat="1" ht="18" customHeight="1" thickBot="1" x14ac:dyDescent="0.45">
      <c r="B61" s="59" t="s">
        <v>242</v>
      </c>
      <c r="C61" s="86">
        <v>1</v>
      </c>
      <c r="D61" s="87" t="s">
        <v>304</v>
      </c>
      <c r="E61" s="62"/>
      <c r="F61" s="62"/>
      <c r="G61" s="62"/>
      <c r="H61" s="62"/>
      <c r="I61" s="62"/>
      <c r="J61" s="62"/>
      <c r="K61" s="63"/>
      <c r="L61" s="63"/>
      <c r="M61" s="63"/>
      <c r="N61" s="63"/>
      <c r="O61" s="63"/>
      <c r="P61" s="63"/>
      <c r="Q61" s="63"/>
      <c r="R61" s="63"/>
      <c r="S61" s="63"/>
      <c r="T61" s="64"/>
      <c r="U61" s="64"/>
      <c r="V61" s="64"/>
      <c r="W61" s="64"/>
      <c r="X61" s="64"/>
      <c r="Y61" s="64"/>
      <c r="Z61" s="64"/>
      <c r="AA61" s="64"/>
      <c r="AB61" s="64"/>
      <c r="AC61" s="64"/>
      <c r="AD61" s="64"/>
      <c r="AE61" s="64"/>
      <c r="AF61" s="64"/>
      <c r="AG61" s="64"/>
      <c r="AH61" s="64"/>
      <c r="AI61" s="64"/>
      <c r="AJ61" s="64"/>
      <c r="AK61" s="65"/>
    </row>
    <row r="62" spans="2:37" s="66" customFormat="1" ht="18" customHeight="1" x14ac:dyDescent="0.4">
      <c r="B62" s="67"/>
      <c r="C62" s="68"/>
      <c r="D62" s="1072" t="s">
        <v>267</v>
      </c>
      <c r="E62" s="1073" t="s">
        <v>268</v>
      </c>
      <c r="F62" s="1074"/>
      <c r="G62" s="1088"/>
      <c r="H62" s="999" t="s">
        <v>305</v>
      </c>
      <c r="I62" s="1000"/>
      <c r="J62" s="1000"/>
      <c r="K62" s="1000"/>
      <c r="L62" s="1000"/>
      <c r="M62" s="1000"/>
      <c r="N62" s="1000"/>
      <c r="O62" s="1000"/>
      <c r="P62" s="1000"/>
      <c r="Q62" s="1000"/>
      <c r="R62" s="1000"/>
      <c r="S62" s="1000"/>
      <c r="T62" s="1091" t="s">
        <v>306</v>
      </c>
      <c r="U62" s="1092"/>
      <c r="V62" s="1092"/>
      <c r="W62" s="1092"/>
      <c r="X62" s="1092"/>
      <c r="Y62" s="1092"/>
      <c r="Z62" s="1092"/>
      <c r="AA62" s="1092"/>
      <c r="AB62" s="1092"/>
      <c r="AC62" s="1092"/>
      <c r="AD62" s="1092"/>
      <c r="AE62" s="1092"/>
      <c r="AF62" s="1092"/>
      <c r="AG62" s="1092"/>
      <c r="AH62" s="1092"/>
      <c r="AI62" s="1092"/>
      <c r="AJ62" s="1092"/>
      <c r="AK62" s="1093"/>
    </row>
    <row r="63" spans="2:37" s="66" customFormat="1" ht="18" customHeight="1" x14ac:dyDescent="0.4">
      <c r="B63" s="67"/>
      <c r="C63" s="68"/>
      <c r="D63" s="995"/>
      <c r="E63" s="996"/>
      <c r="F63" s="997"/>
      <c r="G63" s="998"/>
      <c r="H63" s="999" t="s">
        <v>273</v>
      </c>
      <c r="I63" s="1000"/>
      <c r="J63" s="1000"/>
      <c r="K63" s="1000"/>
      <c r="L63" s="1000"/>
      <c r="M63" s="1001"/>
      <c r="N63" s="999" t="s">
        <v>274</v>
      </c>
      <c r="O63" s="1000"/>
      <c r="P63" s="1000"/>
      <c r="Q63" s="1000"/>
      <c r="R63" s="1000"/>
      <c r="S63" s="1000"/>
      <c r="T63" s="1094"/>
      <c r="U63" s="1095"/>
      <c r="V63" s="1095"/>
      <c r="W63" s="1095"/>
      <c r="X63" s="1095"/>
      <c r="Y63" s="1095"/>
      <c r="Z63" s="1095"/>
      <c r="AA63" s="1095"/>
      <c r="AB63" s="1095"/>
      <c r="AC63" s="1095"/>
      <c r="AD63" s="1095"/>
      <c r="AE63" s="1095"/>
      <c r="AF63" s="1095"/>
      <c r="AG63" s="1095"/>
      <c r="AH63" s="1095"/>
      <c r="AI63" s="1095"/>
      <c r="AJ63" s="1095"/>
      <c r="AK63" s="1096"/>
    </row>
    <row r="64" spans="2:37" s="66" customFormat="1" ht="18" customHeight="1" x14ac:dyDescent="0.4">
      <c r="B64" s="67"/>
      <c r="C64" s="68"/>
      <c r="D64" s="268">
        <v>1</v>
      </c>
      <c r="E64" s="1375" t="s">
        <v>277</v>
      </c>
      <c r="F64" s="1376"/>
      <c r="G64" s="1377"/>
      <c r="H64" s="1388">
        <v>1</v>
      </c>
      <c r="I64" s="1389"/>
      <c r="J64" s="1389"/>
      <c r="K64" s="1389"/>
      <c r="L64" s="1079" t="s">
        <v>307</v>
      </c>
      <c r="M64" s="1087"/>
      <c r="N64" s="1077"/>
      <c r="O64" s="1078"/>
      <c r="P64" s="1078"/>
      <c r="Q64" s="1078"/>
      <c r="R64" s="1079" t="s">
        <v>307</v>
      </c>
      <c r="S64" s="1079"/>
      <c r="T64" s="1094"/>
      <c r="U64" s="1095"/>
      <c r="V64" s="1095"/>
      <c r="W64" s="1095"/>
      <c r="X64" s="1095"/>
      <c r="Y64" s="1095"/>
      <c r="Z64" s="1095"/>
      <c r="AA64" s="1095"/>
      <c r="AB64" s="1095"/>
      <c r="AC64" s="1095"/>
      <c r="AD64" s="1095"/>
      <c r="AE64" s="1095"/>
      <c r="AF64" s="1095"/>
      <c r="AG64" s="1095"/>
      <c r="AH64" s="1095"/>
      <c r="AI64" s="1095"/>
      <c r="AJ64" s="1095"/>
      <c r="AK64" s="1096"/>
    </row>
    <row r="65" spans="2:37" s="66" customFormat="1" ht="18" customHeight="1" x14ac:dyDescent="0.4">
      <c r="B65" s="67"/>
      <c r="C65" s="68"/>
      <c r="D65" s="268">
        <v>2</v>
      </c>
      <c r="E65" s="972"/>
      <c r="F65" s="973"/>
      <c r="G65" s="974"/>
      <c r="H65" s="1077"/>
      <c r="I65" s="1078"/>
      <c r="J65" s="1078"/>
      <c r="K65" s="1078"/>
      <c r="L65" s="1079" t="s">
        <v>307</v>
      </c>
      <c r="M65" s="1079"/>
      <c r="N65" s="1077"/>
      <c r="O65" s="1078"/>
      <c r="P65" s="1078"/>
      <c r="Q65" s="1078"/>
      <c r="R65" s="1079" t="s">
        <v>307</v>
      </c>
      <c r="S65" s="1079"/>
      <c r="T65" s="1094"/>
      <c r="U65" s="1095"/>
      <c r="V65" s="1095"/>
      <c r="W65" s="1095"/>
      <c r="X65" s="1095"/>
      <c r="Y65" s="1095"/>
      <c r="Z65" s="1095"/>
      <c r="AA65" s="1095"/>
      <c r="AB65" s="1095"/>
      <c r="AC65" s="1095"/>
      <c r="AD65" s="1095"/>
      <c r="AE65" s="1095"/>
      <c r="AF65" s="1095"/>
      <c r="AG65" s="1095"/>
      <c r="AH65" s="1095"/>
      <c r="AI65" s="1095"/>
      <c r="AJ65" s="1095"/>
      <c r="AK65" s="1096"/>
    </row>
    <row r="66" spans="2:37" s="66" customFormat="1" ht="18" customHeight="1" x14ac:dyDescent="0.4">
      <c r="B66" s="67"/>
      <c r="C66" s="68"/>
      <c r="D66" s="268">
        <v>3</v>
      </c>
      <c r="E66" s="972"/>
      <c r="F66" s="973"/>
      <c r="G66" s="974"/>
      <c r="H66" s="1077"/>
      <c r="I66" s="1078"/>
      <c r="J66" s="1078"/>
      <c r="K66" s="1078"/>
      <c r="L66" s="1079" t="s">
        <v>307</v>
      </c>
      <c r="M66" s="1079"/>
      <c r="N66" s="1077"/>
      <c r="O66" s="1078"/>
      <c r="P66" s="1078"/>
      <c r="Q66" s="1078"/>
      <c r="R66" s="1079" t="s">
        <v>307</v>
      </c>
      <c r="S66" s="1079"/>
      <c r="T66" s="1094"/>
      <c r="U66" s="1095"/>
      <c r="V66" s="1095"/>
      <c r="W66" s="1095"/>
      <c r="X66" s="1095"/>
      <c r="Y66" s="1095"/>
      <c r="Z66" s="1095"/>
      <c r="AA66" s="1095"/>
      <c r="AB66" s="1095"/>
      <c r="AC66" s="1095"/>
      <c r="AD66" s="1095"/>
      <c r="AE66" s="1095"/>
      <c r="AF66" s="1095"/>
      <c r="AG66" s="1095"/>
      <c r="AH66" s="1095"/>
      <c r="AI66" s="1095"/>
      <c r="AJ66" s="1095"/>
      <c r="AK66" s="1096"/>
    </row>
    <row r="67" spans="2:37" s="66" customFormat="1" ht="18" customHeight="1" x14ac:dyDescent="0.4">
      <c r="B67" s="67"/>
      <c r="C67" s="68"/>
      <c r="D67" s="268">
        <v>4</v>
      </c>
      <c r="E67" s="972"/>
      <c r="F67" s="973"/>
      <c r="G67" s="974"/>
      <c r="H67" s="1077"/>
      <c r="I67" s="1078"/>
      <c r="J67" s="1078"/>
      <c r="K67" s="1078"/>
      <c r="L67" s="1079" t="s">
        <v>307</v>
      </c>
      <c r="M67" s="1079"/>
      <c r="N67" s="1077"/>
      <c r="O67" s="1078"/>
      <c r="P67" s="1078"/>
      <c r="Q67" s="1078"/>
      <c r="R67" s="1079" t="s">
        <v>307</v>
      </c>
      <c r="S67" s="1079"/>
      <c r="T67" s="1094"/>
      <c r="U67" s="1095"/>
      <c r="V67" s="1095"/>
      <c r="W67" s="1095"/>
      <c r="X67" s="1095"/>
      <c r="Y67" s="1095"/>
      <c r="Z67" s="1095"/>
      <c r="AA67" s="1095"/>
      <c r="AB67" s="1095"/>
      <c r="AC67" s="1095"/>
      <c r="AD67" s="1095"/>
      <c r="AE67" s="1095"/>
      <c r="AF67" s="1095"/>
      <c r="AG67" s="1095"/>
      <c r="AH67" s="1095"/>
      <c r="AI67" s="1095"/>
      <c r="AJ67" s="1095"/>
      <c r="AK67" s="1096"/>
    </row>
    <row r="68" spans="2:37" s="66" customFormat="1" ht="18" customHeight="1" thickBot="1" x14ac:dyDescent="0.45">
      <c r="B68" s="81"/>
      <c r="C68" s="82"/>
      <c r="D68" s="83">
        <v>5</v>
      </c>
      <c r="E68" s="963"/>
      <c r="F68" s="964"/>
      <c r="G68" s="965"/>
      <c r="H68" s="1100"/>
      <c r="I68" s="1101"/>
      <c r="J68" s="1101"/>
      <c r="K68" s="1101"/>
      <c r="L68" s="1102" t="s">
        <v>307</v>
      </c>
      <c r="M68" s="1102"/>
      <c r="N68" s="1100"/>
      <c r="O68" s="1101"/>
      <c r="P68" s="1101"/>
      <c r="Q68" s="1101"/>
      <c r="R68" s="1102" t="s">
        <v>307</v>
      </c>
      <c r="S68" s="1102"/>
      <c r="T68" s="1097"/>
      <c r="U68" s="1098"/>
      <c r="V68" s="1098"/>
      <c r="W68" s="1098"/>
      <c r="X68" s="1098"/>
      <c r="Y68" s="1098"/>
      <c r="Z68" s="1098"/>
      <c r="AA68" s="1098"/>
      <c r="AB68" s="1098"/>
      <c r="AC68" s="1098"/>
      <c r="AD68" s="1098"/>
      <c r="AE68" s="1098"/>
      <c r="AF68" s="1098"/>
      <c r="AG68" s="1098"/>
      <c r="AH68" s="1098"/>
      <c r="AI68" s="1098"/>
      <c r="AJ68" s="1098"/>
      <c r="AK68" s="1099"/>
    </row>
    <row r="69" spans="2:37" ht="18" customHeight="1" thickBot="1" x14ac:dyDescent="0.45">
      <c r="B69" s="58"/>
    </row>
    <row r="70" spans="2:37" s="66" customFormat="1" ht="18" customHeight="1" x14ac:dyDescent="0.4">
      <c r="B70" s="59" t="s">
        <v>243</v>
      </c>
      <c r="C70" s="86">
        <v>1</v>
      </c>
      <c r="D70" s="87" t="s">
        <v>308</v>
      </c>
      <c r="E70" s="62"/>
      <c r="F70" s="62"/>
      <c r="G70" s="62"/>
      <c r="H70" s="62"/>
      <c r="I70" s="62"/>
      <c r="J70" s="62"/>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88"/>
    </row>
    <row r="71" spans="2:37" s="66" customFormat="1" ht="18" customHeight="1" x14ac:dyDescent="0.4">
      <c r="B71" s="89"/>
      <c r="C71" s="90"/>
      <c r="D71" s="982" t="s">
        <v>309</v>
      </c>
      <c r="E71" s="983"/>
      <c r="F71" s="983"/>
      <c r="G71" s="984"/>
      <c r="H71" s="91" t="s">
        <v>98</v>
      </c>
      <c r="I71" s="92" t="s">
        <v>310</v>
      </c>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3"/>
    </row>
    <row r="72" spans="2:37" s="66" customFormat="1" ht="18" customHeight="1" x14ac:dyDescent="0.4">
      <c r="B72" s="89"/>
      <c r="C72" s="90"/>
      <c r="D72" s="985"/>
      <c r="E72" s="986"/>
      <c r="F72" s="986"/>
      <c r="G72" s="987"/>
      <c r="H72" s="142" t="s">
        <v>250</v>
      </c>
      <c r="I72" s="95" t="s">
        <v>311</v>
      </c>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6"/>
    </row>
    <row r="73" spans="2:37" s="66" customFormat="1" ht="18" customHeight="1" x14ac:dyDescent="0.4">
      <c r="B73" s="67"/>
      <c r="C73" s="68"/>
      <c r="D73" s="1072" t="s">
        <v>267</v>
      </c>
      <c r="E73" s="1073" t="s">
        <v>268</v>
      </c>
      <c r="F73" s="1074"/>
      <c r="G73" s="1088"/>
      <c r="H73" s="999" t="s">
        <v>305</v>
      </c>
      <c r="I73" s="1000"/>
      <c r="J73" s="1000"/>
      <c r="K73" s="1000"/>
      <c r="L73" s="1000"/>
      <c r="M73" s="1000"/>
      <c r="N73" s="1000"/>
      <c r="O73" s="1000"/>
      <c r="P73" s="1000"/>
      <c r="Q73" s="1000"/>
      <c r="R73" s="1000"/>
      <c r="S73" s="1001"/>
      <c r="T73" s="1073" t="s">
        <v>292</v>
      </c>
      <c r="U73" s="1074"/>
      <c r="V73" s="1074"/>
      <c r="W73" s="1074"/>
      <c r="X73" s="1074"/>
      <c r="Y73" s="1074"/>
      <c r="Z73" s="1074"/>
      <c r="AA73" s="1074"/>
      <c r="AB73" s="1074"/>
      <c r="AC73" s="1074"/>
      <c r="AD73" s="1074"/>
      <c r="AE73" s="1074"/>
      <c r="AF73" s="1074"/>
      <c r="AG73" s="1074"/>
      <c r="AH73" s="1074"/>
      <c r="AI73" s="1074"/>
      <c r="AJ73" s="1074"/>
      <c r="AK73" s="1075"/>
    </row>
    <row r="74" spans="2:37" s="66" customFormat="1" ht="18" customHeight="1" x14ac:dyDescent="0.4">
      <c r="B74" s="67"/>
      <c r="C74" s="68"/>
      <c r="D74" s="995"/>
      <c r="E74" s="996"/>
      <c r="F74" s="997"/>
      <c r="G74" s="998"/>
      <c r="H74" s="999" t="s">
        <v>273</v>
      </c>
      <c r="I74" s="1000"/>
      <c r="J74" s="1000"/>
      <c r="K74" s="1000"/>
      <c r="L74" s="1000"/>
      <c r="M74" s="1001"/>
      <c r="N74" s="999" t="s">
        <v>274</v>
      </c>
      <c r="O74" s="1000"/>
      <c r="P74" s="1000"/>
      <c r="Q74" s="1000"/>
      <c r="R74" s="1000"/>
      <c r="S74" s="1001"/>
      <c r="T74" s="996"/>
      <c r="U74" s="997"/>
      <c r="V74" s="997"/>
      <c r="W74" s="997"/>
      <c r="X74" s="997"/>
      <c r="Y74" s="997"/>
      <c r="Z74" s="997"/>
      <c r="AA74" s="997"/>
      <c r="AB74" s="997"/>
      <c r="AC74" s="997"/>
      <c r="AD74" s="997"/>
      <c r="AE74" s="997"/>
      <c r="AF74" s="997"/>
      <c r="AG74" s="997"/>
      <c r="AH74" s="997"/>
      <c r="AI74" s="997"/>
      <c r="AJ74" s="997"/>
      <c r="AK74" s="1076"/>
    </row>
    <row r="75" spans="2:37" s="66" customFormat="1" ht="18" customHeight="1" x14ac:dyDescent="0.4">
      <c r="B75" s="67"/>
      <c r="C75" s="68"/>
      <c r="D75" s="268">
        <v>1</v>
      </c>
      <c r="E75" s="1375" t="s">
        <v>277</v>
      </c>
      <c r="F75" s="1376"/>
      <c r="G75" s="1377"/>
      <c r="H75" s="1388">
        <v>1</v>
      </c>
      <c r="I75" s="1389"/>
      <c r="J75" s="1389"/>
      <c r="K75" s="1389"/>
      <c r="L75" s="1079" t="s">
        <v>307</v>
      </c>
      <c r="M75" s="1087"/>
      <c r="N75" s="1077"/>
      <c r="O75" s="1078"/>
      <c r="P75" s="1078"/>
      <c r="Q75" s="1078"/>
      <c r="R75" s="1079" t="s">
        <v>307</v>
      </c>
      <c r="S75" s="1087"/>
      <c r="T75" s="1084"/>
      <c r="U75" s="1085"/>
      <c r="V75" s="1085"/>
      <c r="W75" s="1085"/>
      <c r="X75" s="1085"/>
      <c r="Y75" s="1085"/>
      <c r="Z75" s="1085"/>
      <c r="AA75" s="1085"/>
      <c r="AB75" s="1085"/>
      <c r="AC75" s="1085"/>
      <c r="AD75" s="1085"/>
      <c r="AE75" s="1085"/>
      <c r="AF75" s="1085"/>
      <c r="AG75" s="1085"/>
      <c r="AH75" s="1085"/>
      <c r="AI75" s="1085"/>
      <c r="AJ75" s="1085"/>
      <c r="AK75" s="1086"/>
    </row>
    <row r="76" spans="2:37" s="66" customFormat="1" ht="18" customHeight="1" x14ac:dyDescent="0.4">
      <c r="B76" s="67"/>
      <c r="C76" s="68"/>
      <c r="D76" s="268">
        <v>2</v>
      </c>
      <c r="E76" s="972"/>
      <c r="F76" s="973"/>
      <c r="G76" s="974"/>
      <c r="H76" s="1077"/>
      <c r="I76" s="1078"/>
      <c r="J76" s="1078"/>
      <c r="K76" s="1078"/>
      <c r="L76" s="1079" t="s">
        <v>307</v>
      </c>
      <c r="M76" s="1079"/>
      <c r="N76" s="1077"/>
      <c r="O76" s="1078"/>
      <c r="P76" s="1078"/>
      <c r="Q76" s="1078"/>
      <c r="R76" s="1079" t="s">
        <v>307</v>
      </c>
      <c r="S76" s="1079"/>
      <c r="T76" s="1084"/>
      <c r="U76" s="1085"/>
      <c r="V76" s="1085"/>
      <c r="W76" s="1085"/>
      <c r="X76" s="1085"/>
      <c r="Y76" s="1085"/>
      <c r="Z76" s="1085"/>
      <c r="AA76" s="1085"/>
      <c r="AB76" s="1085"/>
      <c r="AC76" s="1085"/>
      <c r="AD76" s="1085"/>
      <c r="AE76" s="1085"/>
      <c r="AF76" s="1085"/>
      <c r="AG76" s="1085"/>
      <c r="AH76" s="1085"/>
      <c r="AI76" s="1085"/>
      <c r="AJ76" s="1085"/>
      <c r="AK76" s="1086"/>
    </row>
    <row r="77" spans="2:37" s="66" customFormat="1" ht="18" customHeight="1" x14ac:dyDescent="0.4">
      <c r="B77" s="67"/>
      <c r="C77" s="68"/>
      <c r="D77" s="268">
        <v>3</v>
      </c>
      <c r="E77" s="972"/>
      <c r="F77" s="973"/>
      <c r="G77" s="974"/>
      <c r="H77" s="1077"/>
      <c r="I77" s="1078"/>
      <c r="J77" s="1078"/>
      <c r="K77" s="1078"/>
      <c r="L77" s="1079" t="s">
        <v>307</v>
      </c>
      <c r="M77" s="1079"/>
      <c r="N77" s="1077"/>
      <c r="O77" s="1078"/>
      <c r="P77" s="1078"/>
      <c r="Q77" s="1078"/>
      <c r="R77" s="1079" t="s">
        <v>307</v>
      </c>
      <c r="S77" s="1079"/>
      <c r="T77" s="1084"/>
      <c r="U77" s="1085"/>
      <c r="V77" s="1085"/>
      <c r="W77" s="1085"/>
      <c r="X77" s="1085"/>
      <c r="Y77" s="1085"/>
      <c r="Z77" s="1085"/>
      <c r="AA77" s="1085"/>
      <c r="AB77" s="1085"/>
      <c r="AC77" s="1085"/>
      <c r="AD77" s="1085"/>
      <c r="AE77" s="1085"/>
      <c r="AF77" s="1085"/>
      <c r="AG77" s="1085"/>
      <c r="AH77" s="1085"/>
      <c r="AI77" s="1085"/>
      <c r="AJ77" s="1085"/>
      <c r="AK77" s="1086"/>
    </row>
    <row r="78" spans="2:37" s="66" customFormat="1" ht="18" customHeight="1" x14ac:dyDescent="0.4">
      <c r="B78" s="67"/>
      <c r="C78" s="68"/>
      <c r="D78" s="268">
        <v>4</v>
      </c>
      <c r="E78" s="972"/>
      <c r="F78" s="973"/>
      <c r="G78" s="974"/>
      <c r="H78" s="1077"/>
      <c r="I78" s="1078"/>
      <c r="J78" s="1078"/>
      <c r="K78" s="1078"/>
      <c r="L78" s="1079" t="s">
        <v>307</v>
      </c>
      <c r="M78" s="1079"/>
      <c r="N78" s="1077"/>
      <c r="O78" s="1078"/>
      <c r="P78" s="1078"/>
      <c r="Q78" s="1078"/>
      <c r="R78" s="1079" t="s">
        <v>307</v>
      </c>
      <c r="S78" s="1079"/>
      <c r="T78" s="1084"/>
      <c r="U78" s="1085"/>
      <c r="V78" s="1085"/>
      <c r="W78" s="1085"/>
      <c r="X78" s="1085"/>
      <c r="Y78" s="1085"/>
      <c r="Z78" s="1085"/>
      <c r="AA78" s="1085"/>
      <c r="AB78" s="1085"/>
      <c r="AC78" s="1085"/>
      <c r="AD78" s="1085"/>
      <c r="AE78" s="1085"/>
      <c r="AF78" s="1085"/>
      <c r="AG78" s="1085"/>
      <c r="AH78" s="1085"/>
      <c r="AI78" s="1085"/>
      <c r="AJ78" s="1085"/>
      <c r="AK78" s="1086"/>
    </row>
    <row r="79" spans="2:37" s="66" customFormat="1" ht="18" customHeight="1" x14ac:dyDescent="0.4">
      <c r="B79" s="67"/>
      <c r="C79" s="68"/>
      <c r="D79" s="274">
        <v>5</v>
      </c>
      <c r="E79" s="972"/>
      <c r="F79" s="973"/>
      <c r="G79" s="974"/>
      <c r="H79" s="1077"/>
      <c r="I79" s="1078"/>
      <c r="J79" s="1078"/>
      <c r="K79" s="1078"/>
      <c r="L79" s="1079" t="s">
        <v>307</v>
      </c>
      <c r="M79" s="1080"/>
      <c r="N79" s="1077"/>
      <c r="O79" s="1078"/>
      <c r="P79" s="1078"/>
      <c r="Q79" s="1078"/>
      <c r="R79" s="1079" t="s">
        <v>307</v>
      </c>
      <c r="S79" s="1080"/>
      <c r="T79" s="1081"/>
      <c r="U79" s="1082"/>
      <c r="V79" s="1082"/>
      <c r="W79" s="1082"/>
      <c r="X79" s="1082"/>
      <c r="Y79" s="1082"/>
      <c r="Z79" s="1082"/>
      <c r="AA79" s="1082"/>
      <c r="AB79" s="1082"/>
      <c r="AC79" s="1082"/>
      <c r="AD79" s="1082"/>
      <c r="AE79" s="1082"/>
      <c r="AF79" s="1082"/>
      <c r="AG79" s="1082"/>
      <c r="AH79" s="1082"/>
      <c r="AI79" s="1082"/>
      <c r="AJ79" s="1082"/>
      <c r="AK79" s="1083"/>
    </row>
    <row r="80" spans="2:37" s="66" customFormat="1" ht="18" customHeight="1" x14ac:dyDescent="0.4">
      <c r="B80" s="67"/>
      <c r="C80" s="79">
        <v>2</v>
      </c>
      <c r="D80" s="71" t="s">
        <v>313</v>
      </c>
      <c r="E80" s="72"/>
      <c r="F80" s="72"/>
      <c r="G80" s="72"/>
      <c r="H80" s="72"/>
      <c r="I80" s="72"/>
      <c r="J80" s="72"/>
      <c r="K80" s="72"/>
      <c r="L80" s="72"/>
      <c r="M80" s="72"/>
      <c r="N80" s="72"/>
      <c r="O80" s="72"/>
      <c r="P80" s="72"/>
      <c r="Q80" s="72"/>
      <c r="R80" s="72"/>
      <c r="S80" s="73"/>
      <c r="T80" s="74"/>
      <c r="U80" s="74"/>
      <c r="V80" s="74"/>
      <c r="W80" s="74"/>
      <c r="X80" s="74"/>
      <c r="Y80" s="74"/>
      <c r="Z80" s="74"/>
      <c r="AA80" s="74"/>
      <c r="AB80" s="74"/>
      <c r="AC80" s="74"/>
      <c r="AD80" s="74"/>
      <c r="AE80" s="74"/>
      <c r="AF80" s="74"/>
      <c r="AG80" s="74"/>
      <c r="AH80" s="74"/>
      <c r="AI80" s="74"/>
      <c r="AJ80" s="74"/>
      <c r="AK80" s="97"/>
    </row>
    <row r="81" spans="2:37" s="66" customFormat="1" ht="18" customHeight="1" x14ac:dyDescent="0.4">
      <c r="B81" s="67"/>
      <c r="C81" s="68"/>
      <c r="D81" s="1072" t="s">
        <v>267</v>
      </c>
      <c r="E81" s="999" t="s">
        <v>282</v>
      </c>
      <c r="F81" s="1000"/>
      <c r="G81" s="1001"/>
      <c r="H81" s="999" t="s">
        <v>314</v>
      </c>
      <c r="I81" s="1000"/>
      <c r="J81" s="1000"/>
      <c r="K81" s="1000"/>
      <c r="L81" s="1000"/>
      <c r="M81" s="1000"/>
      <c r="N81" s="1000"/>
      <c r="O81" s="1000"/>
      <c r="P81" s="1000"/>
      <c r="Q81" s="1000"/>
      <c r="R81" s="1000"/>
      <c r="S81" s="1000"/>
      <c r="T81" s="1073" t="s">
        <v>292</v>
      </c>
      <c r="U81" s="1074"/>
      <c r="V81" s="1074"/>
      <c r="W81" s="1074"/>
      <c r="X81" s="1074"/>
      <c r="Y81" s="1074"/>
      <c r="Z81" s="1074"/>
      <c r="AA81" s="1074"/>
      <c r="AB81" s="1074"/>
      <c r="AC81" s="1074"/>
      <c r="AD81" s="1074"/>
      <c r="AE81" s="1074"/>
      <c r="AF81" s="1074"/>
      <c r="AG81" s="1074"/>
      <c r="AH81" s="1074"/>
      <c r="AI81" s="1074"/>
      <c r="AJ81" s="1074"/>
      <c r="AK81" s="1075"/>
    </row>
    <row r="82" spans="2:37" s="66" customFormat="1" ht="18" customHeight="1" x14ac:dyDescent="0.4">
      <c r="B82" s="67"/>
      <c r="C82" s="68"/>
      <c r="D82" s="995"/>
      <c r="E82" s="999"/>
      <c r="F82" s="1000"/>
      <c r="G82" s="1001"/>
      <c r="H82" s="999" t="s">
        <v>315</v>
      </c>
      <c r="I82" s="1000"/>
      <c r="J82" s="1000"/>
      <c r="K82" s="1000"/>
      <c r="L82" s="1000"/>
      <c r="M82" s="1001"/>
      <c r="N82" s="999" t="s">
        <v>316</v>
      </c>
      <c r="O82" s="1000"/>
      <c r="P82" s="1000"/>
      <c r="Q82" s="1000"/>
      <c r="R82" s="1000"/>
      <c r="S82" s="1000"/>
      <c r="T82" s="996"/>
      <c r="U82" s="997"/>
      <c r="V82" s="997"/>
      <c r="W82" s="997"/>
      <c r="X82" s="997"/>
      <c r="Y82" s="997"/>
      <c r="Z82" s="997"/>
      <c r="AA82" s="997"/>
      <c r="AB82" s="997"/>
      <c r="AC82" s="997"/>
      <c r="AD82" s="997"/>
      <c r="AE82" s="997"/>
      <c r="AF82" s="997"/>
      <c r="AG82" s="997"/>
      <c r="AH82" s="997"/>
      <c r="AI82" s="997"/>
      <c r="AJ82" s="997"/>
      <c r="AK82" s="1076"/>
    </row>
    <row r="83" spans="2:37" s="66" customFormat="1" ht="18" customHeight="1" x14ac:dyDescent="0.4">
      <c r="B83" s="67"/>
      <c r="C83" s="68"/>
      <c r="D83" s="268">
        <v>1</v>
      </c>
      <c r="E83" s="1375" t="s">
        <v>453</v>
      </c>
      <c r="F83" s="1376"/>
      <c r="G83" s="1377"/>
      <c r="H83" s="1385" t="s">
        <v>610</v>
      </c>
      <c r="I83" s="1386"/>
      <c r="J83" s="1386"/>
      <c r="K83" s="1386"/>
      <c r="L83" s="1386"/>
      <c r="M83" s="1387"/>
      <c r="N83" s="1060"/>
      <c r="O83" s="1061"/>
      <c r="P83" s="1061"/>
      <c r="Q83" s="1061"/>
      <c r="R83" s="1061"/>
      <c r="S83" s="1058"/>
      <c r="T83" s="1062"/>
      <c r="U83" s="1063"/>
      <c r="V83" s="1063"/>
      <c r="W83" s="1063"/>
      <c r="X83" s="1063"/>
      <c r="Y83" s="1063"/>
      <c r="Z83" s="1063"/>
      <c r="AA83" s="1063"/>
      <c r="AB83" s="1063"/>
      <c r="AC83" s="1063"/>
      <c r="AD83" s="1063"/>
      <c r="AE83" s="1063"/>
      <c r="AF83" s="1063"/>
      <c r="AG83" s="1063"/>
      <c r="AH83" s="1063"/>
      <c r="AI83" s="1063"/>
      <c r="AJ83" s="1063"/>
      <c r="AK83" s="1064"/>
    </row>
    <row r="84" spans="2:37" s="66" customFormat="1" ht="18" customHeight="1" x14ac:dyDescent="0.4">
      <c r="B84" s="67"/>
      <c r="C84" s="68"/>
      <c r="D84" s="268">
        <v>2</v>
      </c>
      <c r="E84" s="972"/>
      <c r="F84" s="973"/>
      <c r="G84" s="974"/>
      <c r="H84" s="1058"/>
      <c r="I84" s="1059"/>
      <c r="J84" s="1059"/>
      <c r="K84" s="1059"/>
      <c r="L84" s="1059"/>
      <c r="M84" s="1060"/>
      <c r="N84" s="1060"/>
      <c r="O84" s="1061"/>
      <c r="P84" s="1061"/>
      <c r="Q84" s="1061"/>
      <c r="R84" s="1061"/>
      <c r="S84" s="1058"/>
      <c r="T84" s="1062"/>
      <c r="U84" s="1063"/>
      <c r="V84" s="1063"/>
      <c r="W84" s="1063"/>
      <c r="X84" s="1063"/>
      <c r="Y84" s="1063"/>
      <c r="Z84" s="1063"/>
      <c r="AA84" s="1063"/>
      <c r="AB84" s="1063"/>
      <c r="AC84" s="1063"/>
      <c r="AD84" s="1063"/>
      <c r="AE84" s="1063"/>
      <c r="AF84" s="1063"/>
      <c r="AG84" s="1063"/>
      <c r="AH84" s="1063"/>
      <c r="AI84" s="1063"/>
      <c r="AJ84" s="1063"/>
      <c r="AK84" s="1064"/>
    </row>
    <row r="85" spans="2:37" s="66" customFormat="1" ht="18" customHeight="1" x14ac:dyDescent="0.4">
      <c r="B85" s="67"/>
      <c r="C85" s="68"/>
      <c r="D85" s="268">
        <v>3</v>
      </c>
      <c r="E85" s="972"/>
      <c r="F85" s="973"/>
      <c r="G85" s="974"/>
      <c r="H85" s="1058"/>
      <c r="I85" s="1059"/>
      <c r="J85" s="1059"/>
      <c r="K85" s="1059"/>
      <c r="L85" s="1059"/>
      <c r="M85" s="1060"/>
      <c r="N85" s="1060"/>
      <c r="O85" s="1061"/>
      <c r="P85" s="1061"/>
      <c r="Q85" s="1061"/>
      <c r="R85" s="1061"/>
      <c r="S85" s="1058"/>
      <c r="T85" s="1062"/>
      <c r="U85" s="1063"/>
      <c r="V85" s="1063"/>
      <c r="W85" s="1063"/>
      <c r="X85" s="1063"/>
      <c r="Y85" s="1063"/>
      <c r="Z85" s="1063"/>
      <c r="AA85" s="1063"/>
      <c r="AB85" s="1063"/>
      <c r="AC85" s="1063"/>
      <c r="AD85" s="1063"/>
      <c r="AE85" s="1063"/>
      <c r="AF85" s="1063"/>
      <c r="AG85" s="1063"/>
      <c r="AH85" s="1063"/>
      <c r="AI85" s="1063"/>
      <c r="AJ85" s="1063"/>
      <c r="AK85" s="1064"/>
    </row>
    <row r="86" spans="2:37" s="66" customFormat="1" ht="18" customHeight="1" x14ac:dyDescent="0.4">
      <c r="B86" s="67"/>
      <c r="C86" s="68"/>
      <c r="D86" s="268">
        <v>4</v>
      </c>
      <c r="E86" s="972"/>
      <c r="F86" s="973"/>
      <c r="G86" s="974"/>
      <c r="H86" s="1058"/>
      <c r="I86" s="1059"/>
      <c r="J86" s="1059"/>
      <c r="K86" s="1059"/>
      <c r="L86" s="1059"/>
      <c r="M86" s="1060"/>
      <c r="N86" s="1060"/>
      <c r="O86" s="1061"/>
      <c r="P86" s="1061"/>
      <c r="Q86" s="1061"/>
      <c r="R86" s="1061"/>
      <c r="S86" s="1058"/>
      <c r="T86" s="1062"/>
      <c r="U86" s="1063"/>
      <c r="V86" s="1063"/>
      <c r="W86" s="1063"/>
      <c r="X86" s="1063"/>
      <c r="Y86" s="1063"/>
      <c r="Z86" s="1063"/>
      <c r="AA86" s="1063"/>
      <c r="AB86" s="1063"/>
      <c r="AC86" s="1063"/>
      <c r="AD86" s="1063"/>
      <c r="AE86" s="1063"/>
      <c r="AF86" s="1063"/>
      <c r="AG86" s="1063"/>
      <c r="AH86" s="1063"/>
      <c r="AI86" s="1063"/>
      <c r="AJ86" s="1063"/>
      <c r="AK86" s="1064"/>
    </row>
    <row r="87" spans="2:37" s="66" customFormat="1" ht="18" customHeight="1" x14ac:dyDescent="0.4">
      <c r="B87" s="67"/>
      <c r="C87" s="68"/>
      <c r="D87" s="268">
        <v>5</v>
      </c>
      <c r="E87" s="972"/>
      <c r="F87" s="973"/>
      <c r="G87" s="974"/>
      <c r="H87" s="1058"/>
      <c r="I87" s="1059"/>
      <c r="J87" s="1059"/>
      <c r="K87" s="1059"/>
      <c r="L87" s="1059"/>
      <c r="M87" s="1060"/>
      <c r="N87" s="1060"/>
      <c r="O87" s="1061"/>
      <c r="P87" s="1061"/>
      <c r="Q87" s="1061"/>
      <c r="R87" s="1061"/>
      <c r="S87" s="1058"/>
      <c r="T87" s="1062"/>
      <c r="U87" s="1063"/>
      <c r="V87" s="1063"/>
      <c r="W87" s="1063"/>
      <c r="X87" s="1063"/>
      <c r="Y87" s="1063"/>
      <c r="Z87" s="1063"/>
      <c r="AA87" s="1063"/>
      <c r="AB87" s="1063"/>
      <c r="AC87" s="1063"/>
      <c r="AD87" s="1063"/>
      <c r="AE87" s="1063"/>
      <c r="AF87" s="1063"/>
      <c r="AG87" s="1063"/>
      <c r="AH87" s="1063"/>
      <c r="AI87" s="1063"/>
      <c r="AJ87" s="1063"/>
      <c r="AK87" s="1064"/>
    </row>
    <row r="88" spans="2:37" s="66" customFormat="1" ht="18" customHeight="1" x14ac:dyDescent="0.4">
      <c r="B88" s="67"/>
      <c r="C88" s="68"/>
      <c r="D88" s="268">
        <v>6</v>
      </c>
      <c r="E88" s="972"/>
      <c r="F88" s="973"/>
      <c r="G88" s="974"/>
      <c r="H88" s="1058"/>
      <c r="I88" s="1059"/>
      <c r="J88" s="1059"/>
      <c r="K88" s="1059"/>
      <c r="L88" s="1059"/>
      <c r="M88" s="1060"/>
      <c r="N88" s="1060"/>
      <c r="O88" s="1061"/>
      <c r="P88" s="1061"/>
      <c r="Q88" s="1061"/>
      <c r="R88" s="1061"/>
      <c r="S88" s="1058"/>
      <c r="T88" s="1062"/>
      <c r="U88" s="1063"/>
      <c r="V88" s="1063"/>
      <c r="W88" s="1063"/>
      <c r="X88" s="1063"/>
      <c r="Y88" s="1063"/>
      <c r="Z88" s="1063"/>
      <c r="AA88" s="1063"/>
      <c r="AB88" s="1063"/>
      <c r="AC88" s="1063"/>
      <c r="AD88" s="1063"/>
      <c r="AE88" s="1063"/>
      <c r="AF88" s="1063"/>
      <c r="AG88" s="1063"/>
      <c r="AH88" s="1063"/>
      <c r="AI88" s="1063"/>
      <c r="AJ88" s="1063"/>
      <c r="AK88" s="1064"/>
    </row>
    <row r="89" spans="2:37" s="66" customFormat="1" ht="18" customHeight="1" x14ac:dyDescent="0.4">
      <c r="B89" s="67"/>
      <c r="C89" s="68"/>
      <c r="D89" s="268">
        <v>7</v>
      </c>
      <c r="E89" s="972"/>
      <c r="F89" s="973"/>
      <c r="G89" s="974"/>
      <c r="H89" s="1058"/>
      <c r="I89" s="1059"/>
      <c r="J89" s="1059"/>
      <c r="K89" s="1059"/>
      <c r="L89" s="1059"/>
      <c r="M89" s="1060"/>
      <c r="N89" s="1060"/>
      <c r="O89" s="1061"/>
      <c r="P89" s="1061"/>
      <c r="Q89" s="1061"/>
      <c r="R89" s="1061"/>
      <c r="S89" s="1058"/>
      <c r="T89" s="1062"/>
      <c r="U89" s="1063"/>
      <c r="V89" s="1063"/>
      <c r="W89" s="1063"/>
      <c r="X89" s="1063"/>
      <c r="Y89" s="1063"/>
      <c r="Z89" s="1063"/>
      <c r="AA89" s="1063"/>
      <c r="AB89" s="1063"/>
      <c r="AC89" s="1063"/>
      <c r="AD89" s="1063"/>
      <c r="AE89" s="1063"/>
      <c r="AF89" s="1063"/>
      <c r="AG89" s="1063"/>
      <c r="AH89" s="1063"/>
      <c r="AI89" s="1063"/>
      <c r="AJ89" s="1063"/>
      <c r="AK89" s="1064"/>
    </row>
    <row r="90" spans="2:37" s="66" customFormat="1" ht="18" customHeight="1" x14ac:dyDescent="0.4">
      <c r="B90" s="67"/>
      <c r="C90" s="68"/>
      <c r="D90" s="268">
        <v>8</v>
      </c>
      <c r="E90" s="972"/>
      <c r="F90" s="973"/>
      <c r="G90" s="974"/>
      <c r="H90" s="1058"/>
      <c r="I90" s="1059"/>
      <c r="J90" s="1059"/>
      <c r="K90" s="1059"/>
      <c r="L90" s="1059"/>
      <c r="M90" s="1060"/>
      <c r="N90" s="1060"/>
      <c r="O90" s="1061"/>
      <c r="P90" s="1061"/>
      <c r="Q90" s="1061"/>
      <c r="R90" s="1061"/>
      <c r="S90" s="1058"/>
      <c r="T90" s="1062"/>
      <c r="U90" s="1063"/>
      <c r="V90" s="1063"/>
      <c r="W90" s="1063"/>
      <c r="X90" s="1063"/>
      <c r="Y90" s="1063"/>
      <c r="Z90" s="1063"/>
      <c r="AA90" s="1063"/>
      <c r="AB90" s="1063"/>
      <c r="AC90" s="1063"/>
      <c r="AD90" s="1063"/>
      <c r="AE90" s="1063"/>
      <c r="AF90" s="1063"/>
      <c r="AG90" s="1063"/>
      <c r="AH90" s="1063"/>
      <c r="AI90" s="1063"/>
      <c r="AJ90" s="1063"/>
      <c r="AK90" s="1064"/>
    </row>
    <row r="91" spans="2:37" s="66" customFormat="1" ht="18" customHeight="1" x14ac:dyDescent="0.4">
      <c r="B91" s="67"/>
      <c r="C91" s="68"/>
      <c r="D91" s="268">
        <v>9</v>
      </c>
      <c r="E91" s="972"/>
      <c r="F91" s="973"/>
      <c r="G91" s="974"/>
      <c r="H91" s="1058"/>
      <c r="I91" s="1059"/>
      <c r="J91" s="1059"/>
      <c r="K91" s="1059"/>
      <c r="L91" s="1059"/>
      <c r="M91" s="1060"/>
      <c r="N91" s="1060"/>
      <c r="O91" s="1061"/>
      <c r="P91" s="1061"/>
      <c r="Q91" s="1061"/>
      <c r="R91" s="1061"/>
      <c r="S91" s="1058"/>
      <c r="T91" s="1062"/>
      <c r="U91" s="1063"/>
      <c r="V91" s="1063"/>
      <c r="W91" s="1063"/>
      <c r="X91" s="1063"/>
      <c r="Y91" s="1063"/>
      <c r="Z91" s="1063"/>
      <c r="AA91" s="1063"/>
      <c r="AB91" s="1063"/>
      <c r="AC91" s="1063"/>
      <c r="AD91" s="1063"/>
      <c r="AE91" s="1063"/>
      <c r="AF91" s="1063"/>
      <c r="AG91" s="1063"/>
      <c r="AH91" s="1063"/>
      <c r="AI91" s="1063"/>
      <c r="AJ91" s="1063"/>
      <c r="AK91" s="1064"/>
    </row>
    <row r="92" spans="2:37" s="66" customFormat="1" ht="18" customHeight="1" thickBot="1" x14ac:dyDescent="0.45">
      <c r="B92" s="81"/>
      <c r="C92" s="82"/>
      <c r="D92" s="83">
        <v>10</v>
      </c>
      <c r="E92" s="963"/>
      <c r="F92" s="964"/>
      <c r="G92" s="965"/>
      <c r="H92" s="1065"/>
      <c r="I92" s="1066"/>
      <c r="J92" s="1066"/>
      <c r="K92" s="1066"/>
      <c r="L92" s="1066"/>
      <c r="M92" s="1067"/>
      <c r="N92" s="1067"/>
      <c r="O92" s="1068"/>
      <c r="P92" s="1068"/>
      <c r="Q92" s="1068"/>
      <c r="R92" s="1068"/>
      <c r="S92" s="1065"/>
      <c r="T92" s="1069"/>
      <c r="U92" s="1070"/>
      <c r="V92" s="1070"/>
      <c r="W92" s="1070"/>
      <c r="X92" s="1070"/>
      <c r="Y92" s="1070"/>
      <c r="Z92" s="1070"/>
      <c r="AA92" s="1070"/>
      <c r="AB92" s="1070"/>
      <c r="AC92" s="1070"/>
      <c r="AD92" s="1070"/>
      <c r="AE92" s="1070"/>
      <c r="AF92" s="1070"/>
      <c r="AG92" s="1070"/>
      <c r="AH92" s="1070"/>
      <c r="AI92" s="1070"/>
      <c r="AJ92" s="1070"/>
      <c r="AK92" s="1071"/>
    </row>
    <row r="93" spans="2:37" s="66" customFormat="1" ht="16.5" thickBot="1" x14ac:dyDescent="0.45">
      <c r="B93" s="57"/>
      <c r="C93" s="275"/>
      <c r="D93" s="275"/>
      <c r="E93" s="275"/>
      <c r="F93" s="275"/>
      <c r="G93" s="275"/>
      <c r="H93" s="275"/>
      <c r="I93" s="275"/>
      <c r="J93" s="275"/>
      <c r="K93" s="275"/>
      <c r="L93" s="275"/>
      <c r="M93" s="275"/>
      <c r="N93" s="275"/>
      <c r="O93" s="275"/>
      <c r="P93" s="275"/>
      <c r="Q93" s="275"/>
      <c r="R93" s="275"/>
      <c r="S93" s="275"/>
      <c r="T93" s="275"/>
      <c r="U93" s="275"/>
      <c r="V93" s="275"/>
      <c r="W93" s="275"/>
      <c r="X93" s="275"/>
      <c r="Y93" s="275"/>
      <c r="Z93" s="275"/>
      <c r="AA93" s="275"/>
      <c r="AB93" s="275"/>
      <c r="AC93" s="275"/>
      <c r="AD93" s="275"/>
      <c r="AE93" s="275"/>
      <c r="AF93" s="275"/>
      <c r="AG93" s="275"/>
      <c r="AH93" s="275"/>
      <c r="AI93" s="275"/>
      <c r="AJ93" s="275"/>
      <c r="AK93" s="275"/>
    </row>
    <row r="94" spans="2:37" s="66" customFormat="1" ht="18" customHeight="1" x14ac:dyDescent="0.4">
      <c r="B94" s="98" t="s">
        <v>244</v>
      </c>
      <c r="C94" s="99"/>
      <c r="D94" s="87" t="s">
        <v>317</v>
      </c>
      <c r="E94" s="62"/>
      <c r="F94" s="62"/>
      <c r="G94" s="62"/>
      <c r="H94" s="62"/>
      <c r="I94" s="62"/>
      <c r="J94" s="62"/>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5"/>
    </row>
    <row r="95" spans="2:37" s="66" customFormat="1" ht="18" customHeight="1" x14ac:dyDescent="0.4">
      <c r="B95" s="89"/>
      <c r="C95" s="90"/>
      <c r="D95" s="982" t="s">
        <v>309</v>
      </c>
      <c r="E95" s="983"/>
      <c r="F95" s="983"/>
      <c r="G95" s="984"/>
      <c r="H95" s="141" t="s">
        <v>250</v>
      </c>
      <c r="I95" s="92" t="s">
        <v>310</v>
      </c>
      <c r="J95" s="92"/>
      <c r="K95" s="92"/>
      <c r="L95" s="92"/>
      <c r="M95" s="92"/>
      <c r="N95" s="92"/>
      <c r="O95" s="92"/>
      <c r="P95" s="92"/>
      <c r="Q95" s="92"/>
      <c r="R95" s="92"/>
      <c r="S95" s="92"/>
      <c r="T95" s="92"/>
      <c r="U95" s="92"/>
      <c r="V95" s="92"/>
      <c r="W95" s="92"/>
      <c r="X95" s="92"/>
      <c r="Y95" s="92"/>
      <c r="Z95" s="92"/>
      <c r="AA95" s="92"/>
      <c r="AB95" s="1052" t="s">
        <v>318</v>
      </c>
      <c r="AC95" s="1053"/>
      <c r="AD95" s="1053"/>
      <c r="AE95" s="1053"/>
      <c r="AF95" s="1053"/>
      <c r="AG95" s="1053"/>
      <c r="AH95" s="1053"/>
      <c r="AI95" s="1053"/>
      <c r="AJ95" s="1053"/>
      <c r="AK95" s="1054"/>
    </row>
    <row r="96" spans="2:37" s="66" customFormat="1" ht="18" customHeight="1" thickBot="1" x14ac:dyDescent="0.45">
      <c r="B96" s="100"/>
      <c r="C96" s="101"/>
      <c r="D96" s="1049"/>
      <c r="E96" s="1050"/>
      <c r="F96" s="1050"/>
      <c r="G96" s="1051"/>
      <c r="H96" s="102" t="s">
        <v>98</v>
      </c>
      <c r="I96" s="103" t="s">
        <v>311</v>
      </c>
      <c r="J96" s="103"/>
      <c r="K96" s="103"/>
      <c r="L96" s="103"/>
      <c r="M96" s="103"/>
      <c r="N96" s="103"/>
      <c r="O96" s="103"/>
      <c r="P96" s="103"/>
      <c r="Q96" s="103"/>
      <c r="R96" s="103"/>
      <c r="S96" s="103"/>
      <c r="T96" s="103"/>
      <c r="U96" s="103"/>
      <c r="V96" s="103"/>
      <c r="W96" s="103"/>
      <c r="X96" s="103"/>
      <c r="Y96" s="103"/>
      <c r="Z96" s="103"/>
      <c r="AA96" s="103"/>
      <c r="AB96" s="1055"/>
      <c r="AC96" s="1056"/>
      <c r="AD96" s="1056"/>
      <c r="AE96" s="1056"/>
      <c r="AF96" s="1056"/>
      <c r="AG96" s="1056"/>
      <c r="AH96" s="1056"/>
      <c r="AI96" s="1056"/>
      <c r="AJ96" s="1056"/>
      <c r="AK96" s="1057"/>
    </row>
    <row r="97" spans="2:37" s="66" customFormat="1" ht="18" customHeight="1" x14ac:dyDescent="0.4">
      <c r="B97" s="104"/>
      <c r="C97" s="104"/>
      <c r="D97" s="105"/>
      <c r="E97" s="105"/>
      <c r="F97" s="105"/>
      <c r="G97" s="105"/>
      <c r="H97" s="106"/>
      <c r="I97" s="104"/>
      <c r="J97" s="104"/>
      <c r="K97" s="104"/>
      <c r="L97" s="104"/>
      <c r="M97" s="104"/>
      <c r="N97" s="104"/>
      <c r="O97" s="104"/>
      <c r="P97" s="104"/>
      <c r="Q97" s="104"/>
      <c r="R97" s="104"/>
      <c r="S97" s="104"/>
      <c r="T97" s="104"/>
      <c r="U97" s="104"/>
      <c r="V97" s="104"/>
      <c r="W97" s="104"/>
      <c r="X97" s="104"/>
      <c r="Y97" s="104"/>
      <c r="Z97" s="104"/>
      <c r="AA97" s="104"/>
      <c r="AB97" s="107"/>
      <c r="AC97" s="107"/>
      <c r="AD97" s="107"/>
      <c r="AE97" s="107"/>
      <c r="AF97" s="107"/>
      <c r="AG97" s="107"/>
      <c r="AH97" s="107"/>
      <c r="AI97" s="107"/>
      <c r="AJ97" s="107"/>
      <c r="AK97" s="107"/>
    </row>
    <row r="98" spans="2:37" ht="18" customHeight="1" x14ac:dyDescent="0.4">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85" t="s">
        <v>302</v>
      </c>
      <c r="AK98" s="108"/>
    </row>
    <row r="99" spans="2:37" ht="18" customHeight="1" thickBot="1" x14ac:dyDescent="0.45"/>
    <row r="100" spans="2:37" s="66" customFormat="1" ht="18" customHeight="1" x14ac:dyDescent="0.4">
      <c r="B100" s="98" t="s">
        <v>245</v>
      </c>
      <c r="C100" s="99"/>
      <c r="D100" s="87" t="s">
        <v>319</v>
      </c>
      <c r="E100" s="62"/>
      <c r="F100" s="62"/>
      <c r="G100" s="62"/>
      <c r="H100" s="62"/>
      <c r="I100" s="62"/>
      <c r="J100" s="62"/>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5"/>
    </row>
    <row r="101" spans="2:37" s="66" customFormat="1" ht="18" customHeight="1" x14ac:dyDescent="0.4">
      <c r="B101" s="69"/>
      <c r="C101" s="109"/>
      <c r="D101" s="1016" t="s">
        <v>320</v>
      </c>
      <c r="E101" s="1017"/>
      <c r="F101" s="1017"/>
      <c r="G101" s="1017"/>
      <c r="H101" s="1015" t="s">
        <v>321</v>
      </c>
      <c r="I101" s="1015"/>
      <c r="J101" s="1015"/>
      <c r="K101" s="1015"/>
      <c r="L101" s="110" t="s">
        <v>123</v>
      </c>
      <c r="M101" s="1379" t="s">
        <v>608</v>
      </c>
      <c r="N101" s="1380"/>
      <c r="O101" s="1380"/>
      <c r="P101" s="1380"/>
      <c r="Q101" s="1380"/>
      <c r="R101" s="1380"/>
      <c r="S101" s="1380"/>
      <c r="T101" s="1380"/>
      <c r="U101" s="1380"/>
      <c r="V101" s="1380"/>
      <c r="W101" s="1381"/>
      <c r="X101" s="1022" t="s">
        <v>287</v>
      </c>
      <c r="Y101" s="1023"/>
      <c r="Z101" s="1023"/>
      <c r="AA101" s="1023"/>
      <c r="AB101" s="1023"/>
      <c r="AC101" s="1023"/>
      <c r="AD101" s="1023"/>
      <c r="AE101" s="1023"/>
      <c r="AF101" s="1023"/>
      <c r="AG101" s="1023"/>
      <c r="AH101" s="1023"/>
      <c r="AI101" s="1023"/>
      <c r="AJ101" s="1023"/>
      <c r="AK101" s="1024"/>
    </row>
    <row r="102" spans="2:37" s="66" customFormat="1" ht="18" customHeight="1" x14ac:dyDescent="0.4">
      <c r="B102" s="69"/>
      <c r="C102" s="109"/>
      <c r="D102" s="1017"/>
      <c r="E102" s="1017"/>
      <c r="F102" s="1017"/>
      <c r="G102" s="1017"/>
      <c r="H102" s="1025" t="s">
        <v>282</v>
      </c>
      <c r="I102" s="1025"/>
      <c r="J102" s="1025"/>
      <c r="K102" s="1025"/>
      <c r="L102" s="1382" t="s">
        <v>351</v>
      </c>
      <c r="M102" s="1383"/>
      <c r="N102" s="1383"/>
      <c r="O102" s="1383"/>
      <c r="P102" s="1383"/>
      <c r="Q102" s="1383"/>
      <c r="R102" s="1383"/>
      <c r="S102" s="1384"/>
      <c r="T102" s="1029" t="s">
        <v>322</v>
      </c>
      <c r="U102" s="1030"/>
      <c r="V102" s="1030"/>
      <c r="W102" s="1030"/>
      <c r="X102" s="1030"/>
      <c r="Y102" s="1030"/>
      <c r="Z102" s="1030"/>
      <c r="AA102" s="1030"/>
      <c r="AB102" s="1030"/>
      <c r="AC102" s="1030"/>
      <c r="AD102" s="1030"/>
      <c r="AE102" s="1030"/>
      <c r="AF102" s="1030"/>
      <c r="AG102" s="1030"/>
      <c r="AH102" s="1030"/>
      <c r="AI102" s="1030"/>
      <c r="AJ102" s="1030"/>
      <c r="AK102" s="1031"/>
    </row>
    <row r="103" spans="2:37" s="66" customFormat="1" ht="18" customHeight="1" x14ac:dyDescent="0.4">
      <c r="B103" s="69"/>
      <c r="C103" s="109"/>
      <c r="D103" s="1017"/>
      <c r="E103" s="1017"/>
      <c r="F103" s="1017"/>
      <c r="G103" s="1017"/>
      <c r="H103" s="1015" t="s">
        <v>323</v>
      </c>
      <c r="I103" s="1015"/>
      <c r="J103" s="1015"/>
      <c r="K103" s="1015"/>
      <c r="L103" s="961" t="s">
        <v>324</v>
      </c>
      <c r="M103" s="961"/>
      <c r="N103" s="961"/>
      <c r="O103" s="961"/>
      <c r="P103" s="961"/>
      <c r="Q103" s="961"/>
      <c r="R103" s="961"/>
      <c r="S103" s="961"/>
      <c r="T103" s="1015" t="s">
        <v>325</v>
      </c>
      <c r="U103" s="1015"/>
      <c r="V103" s="1015"/>
      <c r="W103" s="1015"/>
      <c r="X103" s="1015"/>
      <c r="Y103" s="1015"/>
      <c r="Z103" s="1015"/>
      <c r="AA103" s="1015"/>
      <c r="AB103" s="1033"/>
      <c r="AC103" s="1034"/>
      <c r="AD103" s="1034"/>
      <c r="AE103" s="1034"/>
      <c r="AF103" s="1034"/>
      <c r="AG103" s="1034"/>
      <c r="AH103" s="1034"/>
      <c r="AI103" s="1034"/>
      <c r="AJ103" s="1034"/>
      <c r="AK103" s="1035"/>
    </row>
    <row r="104" spans="2:37" s="66" customFormat="1" ht="18" customHeight="1" x14ac:dyDescent="0.4">
      <c r="B104" s="69"/>
      <c r="C104" s="109"/>
      <c r="D104" s="1017"/>
      <c r="E104" s="1017"/>
      <c r="F104" s="1017"/>
      <c r="G104" s="1017"/>
      <c r="H104" s="1015"/>
      <c r="I104" s="1015"/>
      <c r="J104" s="1015"/>
      <c r="K104" s="1015"/>
      <c r="L104" s="961"/>
      <c r="M104" s="961"/>
      <c r="N104" s="961"/>
      <c r="O104" s="961"/>
      <c r="P104" s="961"/>
      <c r="Q104" s="961"/>
      <c r="R104" s="961"/>
      <c r="S104" s="961"/>
      <c r="T104" s="1015" t="s">
        <v>273</v>
      </c>
      <c r="U104" s="1015"/>
      <c r="V104" s="1015"/>
      <c r="W104" s="1015"/>
      <c r="X104" s="1015" t="s">
        <v>326</v>
      </c>
      <c r="Y104" s="1015"/>
      <c r="Z104" s="1015"/>
      <c r="AA104" s="1015"/>
      <c r="AB104" s="1036"/>
      <c r="AC104" s="1037"/>
      <c r="AD104" s="1037"/>
      <c r="AE104" s="1037"/>
      <c r="AF104" s="1037"/>
      <c r="AG104" s="1037"/>
      <c r="AH104" s="1037"/>
      <c r="AI104" s="1037"/>
      <c r="AJ104" s="1037"/>
      <c r="AK104" s="1038"/>
    </row>
    <row r="105" spans="2:37" s="66" customFormat="1" ht="18" customHeight="1" x14ac:dyDescent="0.4">
      <c r="B105" s="69"/>
      <c r="C105" s="109"/>
      <c r="D105" s="1017"/>
      <c r="E105" s="1017"/>
      <c r="F105" s="1017"/>
      <c r="G105" s="1017"/>
      <c r="H105" s="1015"/>
      <c r="I105" s="1015"/>
      <c r="J105" s="1015"/>
      <c r="K105" s="1015"/>
      <c r="L105" s="1011" t="s">
        <v>327</v>
      </c>
      <c r="M105" s="1011"/>
      <c r="N105" s="1011"/>
      <c r="O105" s="1011"/>
      <c r="P105" s="1011"/>
      <c r="Q105" s="1011"/>
      <c r="R105" s="1011"/>
      <c r="S105" s="1011"/>
      <c r="T105" s="1378" t="s">
        <v>250</v>
      </c>
      <c r="U105" s="1378"/>
      <c r="V105" s="1378"/>
      <c r="W105" s="1378"/>
      <c r="X105" s="1012" t="s">
        <v>98</v>
      </c>
      <c r="Y105" s="1012"/>
      <c r="Z105" s="1012"/>
      <c r="AA105" s="1012"/>
      <c r="AB105" s="1039" t="s">
        <v>328</v>
      </c>
      <c r="AC105" s="1040"/>
      <c r="AD105" s="1040"/>
      <c r="AE105" s="1040"/>
      <c r="AF105" s="1040"/>
      <c r="AG105" s="1040"/>
      <c r="AH105" s="1040"/>
      <c r="AI105" s="1040"/>
      <c r="AJ105" s="1040"/>
      <c r="AK105" s="1041"/>
    </row>
    <row r="106" spans="2:37" s="66" customFormat="1" ht="18" customHeight="1" x14ac:dyDescent="0.4">
      <c r="B106" s="69"/>
      <c r="C106" s="109"/>
      <c r="D106" s="1017"/>
      <c r="E106" s="1017"/>
      <c r="F106" s="1017"/>
      <c r="G106" s="1017"/>
      <c r="H106" s="1015"/>
      <c r="I106" s="1015"/>
      <c r="J106" s="1015"/>
      <c r="K106" s="1015"/>
      <c r="L106" s="1011" t="s">
        <v>329</v>
      </c>
      <c r="M106" s="1011"/>
      <c r="N106" s="1011"/>
      <c r="O106" s="1011"/>
      <c r="P106" s="1011"/>
      <c r="Q106" s="1011"/>
      <c r="R106" s="1011"/>
      <c r="S106" s="1011"/>
      <c r="T106" s="1012" t="s">
        <v>98</v>
      </c>
      <c r="U106" s="1012"/>
      <c r="V106" s="1012"/>
      <c r="W106" s="1012"/>
      <c r="X106" s="1012" t="s">
        <v>98</v>
      </c>
      <c r="Y106" s="1012"/>
      <c r="Z106" s="1012"/>
      <c r="AA106" s="1012"/>
      <c r="AB106" s="1042"/>
      <c r="AC106" s="1040"/>
      <c r="AD106" s="1040"/>
      <c r="AE106" s="1040"/>
      <c r="AF106" s="1040"/>
      <c r="AG106" s="1040"/>
      <c r="AH106" s="1040"/>
      <c r="AI106" s="1040"/>
      <c r="AJ106" s="1040"/>
      <c r="AK106" s="1041"/>
    </row>
    <row r="107" spans="2:37" s="66" customFormat="1" ht="18" customHeight="1" x14ac:dyDescent="0.4">
      <c r="B107" s="69"/>
      <c r="C107" s="109"/>
      <c r="D107" s="1017"/>
      <c r="E107" s="1017"/>
      <c r="F107" s="1017"/>
      <c r="G107" s="1017"/>
      <c r="H107" s="1015"/>
      <c r="I107" s="1015"/>
      <c r="J107" s="1015"/>
      <c r="K107" s="1015"/>
      <c r="L107" s="1011" t="s">
        <v>330</v>
      </c>
      <c r="M107" s="1011"/>
      <c r="N107" s="1011"/>
      <c r="O107" s="1011"/>
      <c r="P107" s="1011"/>
      <c r="Q107" s="1011"/>
      <c r="R107" s="1011"/>
      <c r="S107" s="1011"/>
      <c r="T107" s="1012" t="s">
        <v>98</v>
      </c>
      <c r="U107" s="1012"/>
      <c r="V107" s="1012"/>
      <c r="W107" s="1012"/>
      <c r="X107" s="1012" t="s">
        <v>98</v>
      </c>
      <c r="Y107" s="1012"/>
      <c r="Z107" s="1012"/>
      <c r="AA107" s="1012"/>
      <c r="AB107" s="1042"/>
      <c r="AC107" s="1040"/>
      <c r="AD107" s="1040"/>
      <c r="AE107" s="1040"/>
      <c r="AF107" s="1040"/>
      <c r="AG107" s="1040"/>
      <c r="AH107" s="1040"/>
      <c r="AI107" s="1040"/>
      <c r="AJ107" s="1040"/>
      <c r="AK107" s="1041"/>
    </row>
    <row r="108" spans="2:37" s="66" customFormat="1" ht="18" customHeight="1" x14ac:dyDescent="0.4">
      <c r="B108" s="69"/>
      <c r="C108" s="111"/>
      <c r="D108" s="1017"/>
      <c r="E108" s="1017"/>
      <c r="F108" s="1017"/>
      <c r="G108" s="1017"/>
      <c r="H108" s="1015"/>
      <c r="I108" s="1015"/>
      <c r="J108" s="1015"/>
      <c r="K108" s="1015"/>
      <c r="L108" s="1011" t="s">
        <v>331</v>
      </c>
      <c r="M108" s="1011"/>
      <c r="N108" s="1011"/>
      <c r="O108" s="1011"/>
      <c r="P108" s="1011"/>
      <c r="Q108" s="1011"/>
      <c r="R108" s="1011"/>
      <c r="S108" s="1011"/>
      <c r="T108" s="1378" t="s">
        <v>250</v>
      </c>
      <c r="U108" s="1378"/>
      <c r="V108" s="1378"/>
      <c r="W108" s="1378"/>
      <c r="X108" s="1012" t="s">
        <v>98</v>
      </c>
      <c r="Y108" s="1012"/>
      <c r="Z108" s="1012"/>
      <c r="AA108" s="1012"/>
      <c r="AB108" s="1042"/>
      <c r="AC108" s="1040"/>
      <c r="AD108" s="1040"/>
      <c r="AE108" s="1040"/>
      <c r="AF108" s="1040"/>
      <c r="AG108" s="1040"/>
      <c r="AH108" s="1040"/>
      <c r="AI108" s="1040"/>
      <c r="AJ108" s="1040"/>
      <c r="AK108" s="1041"/>
    </row>
    <row r="109" spans="2:37" s="66" customFormat="1" ht="18" customHeight="1" x14ac:dyDescent="0.4">
      <c r="B109" s="69"/>
      <c r="C109" s="111"/>
      <c r="D109" s="1017"/>
      <c r="E109" s="1017"/>
      <c r="F109" s="1017"/>
      <c r="G109" s="1017"/>
      <c r="H109" s="1015"/>
      <c r="I109" s="1015"/>
      <c r="J109" s="1015"/>
      <c r="K109" s="1015"/>
      <c r="L109" s="1011" t="s">
        <v>332</v>
      </c>
      <c r="M109" s="1011"/>
      <c r="N109" s="1011"/>
      <c r="O109" s="1011"/>
      <c r="P109" s="1011"/>
      <c r="Q109" s="1011"/>
      <c r="R109" s="1011"/>
      <c r="S109" s="1011"/>
      <c r="T109" s="1012" t="s">
        <v>98</v>
      </c>
      <c r="U109" s="1012"/>
      <c r="V109" s="1012"/>
      <c r="W109" s="1012"/>
      <c r="X109" s="1012" t="s">
        <v>98</v>
      </c>
      <c r="Y109" s="1012"/>
      <c r="Z109" s="1012"/>
      <c r="AA109" s="1012"/>
      <c r="AB109" s="1046"/>
      <c r="AC109" s="1047"/>
      <c r="AD109" s="1047"/>
      <c r="AE109" s="1047"/>
      <c r="AF109" s="1047"/>
      <c r="AG109" s="1047"/>
      <c r="AH109" s="1047"/>
      <c r="AI109" s="1047"/>
      <c r="AJ109" s="1047"/>
      <c r="AK109" s="1048"/>
    </row>
    <row r="110" spans="2:37" s="66" customFormat="1" ht="18" customHeight="1" x14ac:dyDescent="0.4">
      <c r="B110" s="69"/>
      <c r="C110" s="111"/>
      <c r="D110" s="1016" t="s">
        <v>333</v>
      </c>
      <c r="E110" s="1017"/>
      <c r="F110" s="1017"/>
      <c r="G110" s="1017"/>
      <c r="H110" s="1015" t="s">
        <v>321</v>
      </c>
      <c r="I110" s="1015"/>
      <c r="J110" s="1015"/>
      <c r="K110" s="1015"/>
      <c r="L110" s="110" t="s">
        <v>123</v>
      </c>
      <c r="M110" s="1019"/>
      <c r="N110" s="1020"/>
      <c r="O110" s="1020"/>
      <c r="P110" s="1020"/>
      <c r="Q110" s="1020"/>
      <c r="R110" s="1020"/>
      <c r="S110" s="1020"/>
      <c r="T110" s="1020"/>
      <c r="U110" s="1020"/>
      <c r="V110" s="1020"/>
      <c r="W110" s="1021"/>
      <c r="X110" s="1022" t="s">
        <v>287</v>
      </c>
      <c r="Y110" s="1023"/>
      <c r="Z110" s="1023"/>
      <c r="AA110" s="1023"/>
      <c r="AB110" s="1023"/>
      <c r="AC110" s="1023"/>
      <c r="AD110" s="1023"/>
      <c r="AE110" s="1023"/>
      <c r="AF110" s="1023"/>
      <c r="AG110" s="1023"/>
      <c r="AH110" s="1023"/>
      <c r="AI110" s="1023"/>
      <c r="AJ110" s="1023"/>
      <c r="AK110" s="1024"/>
    </row>
    <row r="111" spans="2:37" s="66" customFormat="1" ht="18" customHeight="1" x14ac:dyDescent="0.4">
      <c r="B111" s="69"/>
      <c r="C111" s="111"/>
      <c r="D111" s="1017"/>
      <c r="E111" s="1017"/>
      <c r="F111" s="1017"/>
      <c r="G111" s="1017"/>
      <c r="H111" s="1025" t="s">
        <v>334</v>
      </c>
      <c r="I111" s="1025"/>
      <c r="J111" s="1025"/>
      <c r="K111" s="1025"/>
      <c r="L111" s="1026"/>
      <c r="M111" s="1027"/>
      <c r="N111" s="1027"/>
      <c r="O111" s="1027"/>
      <c r="P111" s="1027"/>
      <c r="Q111" s="1027"/>
      <c r="R111" s="1027"/>
      <c r="S111" s="1028"/>
      <c r="T111" s="1029" t="s">
        <v>322</v>
      </c>
      <c r="U111" s="1030"/>
      <c r="V111" s="1030"/>
      <c r="W111" s="1030"/>
      <c r="X111" s="1030"/>
      <c r="Y111" s="1030"/>
      <c r="Z111" s="1030"/>
      <c r="AA111" s="1030"/>
      <c r="AB111" s="1030"/>
      <c r="AC111" s="1030"/>
      <c r="AD111" s="1030"/>
      <c r="AE111" s="1030"/>
      <c r="AF111" s="1030"/>
      <c r="AG111" s="1030"/>
      <c r="AH111" s="1030"/>
      <c r="AI111" s="1030"/>
      <c r="AJ111" s="1030"/>
      <c r="AK111" s="1031"/>
    </row>
    <row r="112" spans="2:37" s="66" customFormat="1" ht="18" customHeight="1" x14ac:dyDescent="0.4">
      <c r="B112" s="69"/>
      <c r="C112" s="111"/>
      <c r="D112" s="1017"/>
      <c r="E112" s="1017"/>
      <c r="F112" s="1017"/>
      <c r="G112" s="1017"/>
      <c r="H112" s="1015" t="s">
        <v>323</v>
      </c>
      <c r="I112" s="1015"/>
      <c r="J112" s="1015"/>
      <c r="K112" s="1015"/>
      <c r="L112" s="961" t="s">
        <v>324</v>
      </c>
      <c r="M112" s="961"/>
      <c r="N112" s="961"/>
      <c r="O112" s="961"/>
      <c r="P112" s="961"/>
      <c r="Q112" s="961"/>
      <c r="R112" s="961"/>
      <c r="S112" s="961"/>
      <c r="T112" s="1015" t="s">
        <v>325</v>
      </c>
      <c r="U112" s="1015"/>
      <c r="V112" s="1015"/>
      <c r="W112" s="1015"/>
      <c r="X112" s="1015"/>
      <c r="Y112" s="1015"/>
      <c r="Z112" s="1015"/>
      <c r="AA112" s="1015"/>
      <c r="AB112" s="1033"/>
      <c r="AC112" s="1034"/>
      <c r="AD112" s="1034"/>
      <c r="AE112" s="1034"/>
      <c r="AF112" s="1034"/>
      <c r="AG112" s="1034"/>
      <c r="AH112" s="1034"/>
      <c r="AI112" s="1034"/>
      <c r="AJ112" s="1034"/>
      <c r="AK112" s="1035"/>
    </row>
    <row r="113" spans="2:37" s="66" customFormat="1" ht="18" customHeight="1" x14ac:dyDescent="0.4">
      <c r="B113" s="69"/>
      <c r="C113" s="109"/>
      <c r="D113" s="1017"/>
      <c r="E113" s="1017"/>
      <c r="F113" s="1017"/>
      <c r="G113" s="1017"/>
      <c r="H113" s="1015"/>
      <c r="I113" s="1015"/>
      <c r="J113" s="1015"/>
      <c r="K113" s="1015"/>
      <c r="L113" s="961"/>
      <c r="M113" s="961"/>
      <c r="N113" s="961"/>
      <c r="O113" s="961"/>
      <c r="P113" s="961"/>
      <c r="Q113" s="961"/>
      <c r="R113" s="961"/>
      <c r="S113" s="961"/>
      <c r="T113" s="1015" t="s">
        <v>273</v>
      </c>
      <c r="U113" s="1015"/>
      <c r="V113" s="1015"/>
      <c r="W113" s="1015"/>
      <c r="X113" s="1015" t="s">
        <v>326</v>
      </c>
      <c r="Y113" s="1015"/>
      <c r="Z113" s="1015"/>
      <c r="AA113" s="1015"/>
      <c r="AB113" s="1036"/>
      <c r="AC113" s="1037"/>
      <c r="AD113" s="1037"/>
      <c r="AE113" s="1037"/>
      <c r="AF113" s="1037"/>
      <c r="AG113" s="1037"/>
      <c r="AH113" s="1037"/>
      <c r="AI113" s="1037"/>
      <c r="AJ113" s="1037"/>
      <c r="AK113" s="1038"/>
    </row>
    <row r="114" spans="2:37" s="66" customFormat="1" ht="18" customHeight="1" x14ac:dyDescent="0.4">
      <c r="B114" s="69"/>
      <c r="C114" s="109"/>
      <c r="D114" s="1017"/>
      <c r="E114" s="1017"/>
      <c r="F114" s="1017"/>
      <c r="G114" s="1017"/>
      <c r="H114" s="1015"/>
      <c r="I114" s="1015"/>
      <c r="J114" s="1015"/>
      <c r="K114" s="1015"/>
      <c r="L114" s="1011" t="s">
        <v>327</v>
      </c>
      <c r="M114" s="1011"/>
      <c r="N114" s="1011"/>
      <c r="O114" s="1011"/>
      <c r="P114" s="1011"/>
      <c r="Q114" s="1011"/>
      <c r="R114" s="1011"/>
      <c r="S114" s="1011"/>
      <c r="T114" s="1012" t="s">
        <v>98</v>
      </c>
      <c r="U114" s="1012"/>
      <c r="V114" s="1012"/>
      <c r="W114" s="1012"/>
      <c r="X114" s="1012" t="s">
        <v>98</v>
      </c>
      <c r="Y114" s="1012"/>
      <c r="Z114" s="1012"/>
      <c r="AA114" s="1012"/>
      <c r="AB114" s="1039" t="s">
        <v>335</v>
      </c>
      <c r="AC114" s="1040"/>
      <c r="AD114" s="1040"/>
      <c r="AE114" s="1040"/>
      <c r="AF114" s="1040"/>
      <c r="AG114" s="1040"/>
      <c r="AH114" s="1040"/>
      <c r="AI114" s="1040"/>
      <c r="AJ114" s="1040"/>
      <c r="AK114" s="1041"/>
    </row>
    <row r="115" spans="2:37" s="66" customFormat="1" ht="18" customHeight="1" x14ac:dyDescent="0.4">
      <c r="B115" s="69"/>
      <c r="C115" s="109"/>
      <c r="D115" s="1017"/>
      <c r="E115" s="1017"/>
      <c r="F115" s="1017"/>
      <c r="G115" s="1017"/>
      <c r="H115" s="1015"/>
      <c r="I115" s="1015"/>
      <c r="J115" s="1015"/>
      <c r="K115" s="1015"/>
      <c r="L115" s="1011" t="s">
        <v>336</v>
      </c>
      <c r="M115" s="1011"/>
      <c r="N115" s="1011"/>
      <c r="O115" s="1011"/>
      <c r="P115" s="1011"/>
      <c r="Q115" s="1011"/>
      <c r="R115" s="1011"/>
      <c r="S115" s="1011"/>
      <c r="T115" s="1012" t="s">
        <v>98</v>
      </c>
      <c r="U115" s="1012"/>
      <c r="V115" s="1012"/>
      <c r="W115" s="1012"/>
      <c r="X115" s="1012" t="s">
        <v>98</v>
      </c>
      <c r="Y115" s="1012"/>
      <c r="Z115" s="1012"/>
      <c r="AA115" s="1012"/>
      <c r="AB115" s="1042"/>
      <c r="AC115" s="1040"/>
      <c r="AD115" s="1040"/>
      <c r="AE115" s="1040"/>
      <c r="AF115" s="1040"/>
      <c r="AG115" s="1040"/>
      <c r="AH115" s="1040"/>
      <c r="AI115" s="1040"/>
      <c r="AJ115" s="1040"/>
      <c r="AK115" s="1041"/>
    </row>
    <row r="116" spans="2:37" s="66" customFormat="1" ht="18" customHeight="1" x14ac:dyDescent="0.4">
      <c r="B116" s="69"/>
      <c r="C116" s="109"/>
      <c r="D116" s="1017"/>
      <c r="E116" s="1017"/>
      <c r="F116" s="1017"/>
      <c r="G116" s="1017"/>
      <c r="H116" s="1015"/>
      <c r="I116" s="1015"/>
      <c r="J116" s="1015"/>
      <c r="K116" s="1015"/>
      <c r="L116" s="1011" t="s">
        <v>330</v>
      </c>
      <c r="M116" s="1011"/>
      <c r="N116" s="1011"/>
      <c r="O116" s="1011"/>
      <c r="P116" s="1011"/>
      <c r="Q116" s="1011"/>
      <c r="R116" s="1011"/>
      <c r="S116" s="1011"/>
      <c r="T116" s="1012" t="s">
        <v>98</v>
      </c>
      <c r="U116" s="1012"/>
      <c r="V116" s="1012"/>
      <c r="W116" s="1012"/>
      <c r="X116" s="1012" t="s">
        <v>98</v>
      </c>
      <c r="Y116" s="1012"/>
      <c r="Z116" s="1012"/>
      <c r="AA116" s="1012"/>
      <c r="AB116" s="1042"/>
      <c r="AC116" s="1040"/>
      <c r="AD116" s="1040"/>
      <c r="AE116" s="1040"/>
      <c r="AF116" s="1040"/>
      <c r="AG116" s="1040"/>
      <c r="AH116" s="1040"/>
      <c r="AI116" s="1040"/>
      <c r="AJ116" s="1040"/>
      <c r="AK116" s="1041"/>
    </row>
    <row r="117" spans="2:37" s="66" customFormat="1" ht="18" customHeight="1" x14ac:dyDescent="0.4">
      <c r="B117" s="69"/>
      <c r="C117" s="111"/>
      <c r="D117" s="1017"/>
      <c r="E117" s="1017"/>
      <c r="F117" s="1017"/>
      <c r="G117" s="1017"/>
      <c r="H117" s="1015"/>
      <c r="I117" s="1015"/>
      <c r="J117" s="1015"/>
      <c r="K117" s="1015"/>
      <c r="L117" s="1011" t="s">
        <v>331</v>
      </c>
      <c r="M117" s="1011"/>
      <c r="N117" s="1011"/>
      <c r="O117" s="1011"/>
      <c r="P117" s="1011"/>
      <c r="Q117" s="1011"/>
      <c r="R117" s="1011"/>
      <c r="S117" s="1011"/>
      <c r="T117" s="1012" t="s">
        <v>98</v>
      </c>
      <c r="U117" s="1012"/>
      <c r="V117" s="1012"/>
      <c r="W117" s="1012"/>
      <c r="X117" s="1012" t="s">
        <v>98</v>
      </c>
      <c r="Y117" s="1012"/>
      <c r="Z117" s="1012"/>
      <c r="AA117" s="1012"/>
      <c r="AB117" s="1042"/>
      <c r="AC117" s="1040"/>
      <c r="AD117" s="1040"/>
      <c r="AE117" s="1040"/>
      <c r="AF117" s="1040"/>
      <c r="AG117" s="1040"/>
      <c r="AH117" s="1040"/>
      <c r="AI117" s="1040"/>
      <c r="AJ117" s="1040"/>
      <c r="AK117" s="1041"/>
    </row>
    <row r="118" spans="2:37" s="66" customFormat="1" ht="18" customHeight="1" thickBot="1" x14ac:dyDescent="0.45">
      <c r="B118" s="112"/>
      <c r="C118" s="113"/>
      <c r="D118" s="1018"/>
      <c r="E118" s="1018"/>
      <c r="F118" s="1018"/>
      <c r="G118" s="1018"/>
      <c r="H118" s="1032"/>
      <c r="I118" s="1032"/>
      <c r="J118" s="1032"/>
      <c r="K118" s="1032"/>
      <c r="L118" s="1013" t="s">
        <v>332</v>
      </c>
      <c r="M118" s="1013"/>
      <c r="N118" s="1013"/>
      <c r="O118" s="1013"/>
      <c r="P118" s="1013"/>
      <c r="Q118" s="1013"/>
      <c r="R118" s="1013"/>
      <c r="S118" s="1013"/>
      <c r="T118" s="1014" t="s">
        <v>98</v>
      </c>
      <c r="U118" s="1014"/>
      <c r="V118" s="1014"/>
      <c r="W118" s="1014"/>
      <c r="X118" s="1014" t="s">
        <v>98</v>
      </c>
      <c r="Y118" s="1014"/>
      <c r="Z118" s="1014"/>
      <c r="AA118" s="1014"/>
      <c r="AB118" s="1043"/>
      <c r="AC118" s="1044"/>
      <c r="AD118" s="1044"/>
      <c r="AE118" s="1044"/>
      <c r="AF118" s="1044"/>
      <c r="AG118" s="1044"/>
      <c r="AH118" s="1044"/>
      <c r="AI118" s="1044"/>
      <c r="AJ118" s="1044"/>
      <c r="AK118" s="1045"/>
    </row>
    <row r="119" spans="2:37" s="66" customFormat="1" ht="18" customHeight="1" thickBot="1" x14ac:dyDescent="0.45">
      <c r="Y119" s="114"/>
      <c r="Z119" s="114"/>
      <c r="AA119" s="114"/>
    </row>
    <row r="120" spans="2:37" s="66" customFormat="1" ht="18" customHeight="1" x14ac:dyDescent="0.4">
      <c r="B120" s="98" t="s">
        <v>246</v>
      </c>
      <c r="C120" s="99"/>
      <c r="D120" s="87" t="s">
        <v>337</v>
      </c>
      <c r="E120" s="62"/>
      <c r="F120" s="62"/>
      <c r="G120" s="62"/>
      <c r="H120" s="62"/>
      <c r="I120" s="62"/>
      <c r="J120" s="62"/>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5"/>
    </row>
    <row r="121" spans="2:37" s="66" customFormat="1" ht="18" customHeight="1" x14ac:dyDescent="0.4">
      <c r="B121" s="89"/>
      <c r="C121" s="90"/>
      <c r="D121" s="982" t="s">
        <v>309</v>
      </c>
      <c r="E121" s="983"/>
      <c r="F121" s="983"/>
      <c r="G121" s="984"/>
      <c r="H121" s="91" t="s">
        <v>98</v>
      </c>
      <c r="I121" s="92" t="s">
        <v>310</v>
      </c>
      <c r="J121" s="92"/>
      <c r="K121" s="92"/>
      <c r="L121" s="92"/>
      <c r="M121" s="92"/>
      <c r="N121" s="92"/>
      <c r="O121" s="92"/>
      <c r="P121" s="92"/>
      <c r="Q121" s="92"/>
      <c r="R121" s="92"/>
      <c r="S121" s="92"/>
      <c r="T121" s="92"/>
      <c r="U121" s="92"/>
      <c r="V121" s="92"/>
      <c r="W121" s="92"/>
      <c r="X121" s="92"/>
      <c r="Y121" s="92"/>
      <c r="Z121" s="92"/>
      <c r="AA121" s="92"/>
      <c r="AB121" s="92"/>
      <c r="AC121" s="92"/>
      <c r="AD121" s="92"/>
      <c r="AE121" s="988" t="s">
        <v>338</v>
      </c>
      <c r="AF121" s="989"/>
      <c r="AG121" s="989"/>
      <c r="AH121" s="989"/>
      <c r="AI121" s="989"/>
      <c r="AJ121" s="989"/>
      <c r="AK121" s="990"/>
    </row>
    <row r="122" spans="2:37" s="66" customFormat="1" ht="18" customHeight="1" x14ac:dyDescent="0.4">
      <c r="B122" s="89"/>
      <c r="C122" s="90"/>
      <c r="D122" s="985"/>
      <c r="E122" s="986"/>
      <c r="F122" s="986"/>
      <c r="G122" s="987"/>
      <c r="H122" s="142" t="s">
        <v>250</v>
      </c>
      <c r="I122" s="95" t="s">
        <v>311</v>
      </c>
      <c r="J122" s="95"/>
      <c r="K122" s="95"/>
      <c r="L122" s="95"/>
      <c r="M122" s="95"/>
      <c r="N122" s="95"/>
      <c r="O122" s="95"/>
      <c r="P122" s="95"/>
      <c r="Q122" s="95"/>
      <c r="R122" s="95"/>
      <c r="S122" s="95"/>
      <c r="T122" s="95"/>
      <c r="U122" s="95"/>
      <c r="V122" s="95"/>
      <c r="W122" s="95"/>
      <c r="X122" s="95"/>
      <c r="Y122" s="95"/>
      <c r="Z122" s="95"/>
      <c r="AA122" s="95"/>
      <c r="AB122" s="95"/>
      <c r="AC122" s="95"/>
      <c r="AD122" s="95"/>
      <c r="AE122" s="991"/>
      <c r="AF122" s="992"/>
      <c r="AG122" s="992"/>
      <c r="AH122" s="992"/>
      <c r="AI122" s="992"/>
      <c r="AJ122" s="992"/>
      <c r="AK122" s="993"/>
    </row>
    <row r="123" spans="2:37" s="66" customFormat="1" ht="18" customHeight="1" x14ac:dyDescent="0.4">
      <c r="B123" s="115"/>
      <c r="C123" s="116"/>
      <c r="D123" s="994" t="s">
        <v>267</v>
      </c>
      <c r="E123" s="996" t="s">
        <v>282</v>
      </c>
      <c r="F123" s="997"/>
      <c r="G123" s="998"/>
      <c r="H123" s="1002" t="s">
        <v>269</v>
      </c>
      <c r="I123" s="1003"/>
      <c r="J123" s="1003"/>
      <c r="K123" s="1003"/>
      <c r="L123" s="1003"/>
      <c r="M123" s="1003"/>
      <c r="N123" s="1004"/>
      <c r="O123" s="994" t="s">
        <v>339</v>
      </c>
      <c r="P123" s="994"/>
      <c r="Q123" s="994"/>
      <c r="R123" s="994"/>
      <c r="S123" s="994"/>
      <c r="T123" s="994" t="s">
        <v>285</v>
      </c>
      <c r="U123" s="994"/>
      <c r="V123" s="994"/>
      <c r="W123" s="994"/>
      <c r="X123" s="994"/>
      <c r="Y123" s="994"/>
      <c r="Z123" s="994" t="s">
        <v>340</v>
      </c>
      <c r="AA123" s="994"/>
      <c r="AB123" s="994"/>
      <c r="AC123" s="994"/>
      <c r="AD123" s="994"/>
      <c r="AE123" s="1005"/>
      <c r="AF123" s="1006"/>
      <c r="AG123" s="1006"/>
      <c r="AH123" s="1006"/>
      <c r="AI123" s="1006"/>
      <c r="AJ123" s="1006"/>
      <c r="AK123" s="1007"/>
    </row>
    <row r="124" spans="2:37" s="66" customFormat="1" ht="18" customHeight="1" x14ac:dyDescent="0.4">
      <c r="B124" s="115"/>
      <c r="C124" s="116"/>
      <c r="D124" s="995"/>
      <c r="E124" s="999"/>
      <c r="F124" s="1000"/>
      <c r="G124" s="1001"/>
      <c r="H124" s="996"/>
      <c r="I124" s="997"/>
      <c r="J124" s="997"/>
      <c r="K124" s="997"/>
      <c r="L124" s="997"/>
      <c r="M124" s="997"/>
      <c r="N124" s="998"/>
      <c r="O124" s="995"/>
      <c r="P124" s="995"/>
      <c r="Q124" s="995"/>
      <c r="R124" s="995"/>
      <c r="S124" s="995"/>
      <c r="T124" s="995"/>
      <c r="U124" s="995"/>
      <c r="V124" s="995"/>
      <c r="W124" s="995"/>
      <c r="X124" s="995"/>
      <c r="Y124" s="995"/>
      <c r="Z124" s="995"/>
      <c r="AA124" s="995"/>
      <c r="AB124" s="995"/>
      <c r="AC124" s="995"/>
      <c r="AD124" s="995"/>
      <c r="AE124" s="1008"/>
      <c r="AF124" s="1009"/>
      <c r="AG124" s="1009"/>
      <c r="AH124" s="1009"/>
      <c r="AI124" s="1009"/>
      <c r="AJ124" s="1009"/>
      <c r="AK124" s="1010"/>
    </row>
    <row r="125" spans="2:37" s="66" customFormat="1" ht="18" customHeight="1" x14ac:dyDescent="0.4">
      <c r="B125" s="115"/>
      <c r="C125" s="116"/>
      <c r="D125" s="268">
        <v>1</v>
      </c>
      <c r="E125" s="1375" t="s">
        <v>453</v>
      </c>
      <c r="F125" s="1376"/>
      <c r="G125" s="1377"/>
      <c r="H125" s="951" t="s">
        <v>278</v>
      </c>
      <c r="I125" s="952"/>
      <c r="J125" s="952"/>
      <c r="K125" s="952"/>
      <c r="L125" s="952"/>
      <c r="M125" s="952"/>
      <c r="N125" s="953"/>
      <c r="O125" s="1375" t="s">
        <v>431</v>
      </c>
      <c r="P125" s="1376"/>
      <c r="Q125" s="1376"/>
      <c r="R125" s="1376"/>
      <c r="S125" s="1377"/>
      <c r="T125" s="1375" t="s">
        <v>611</v>
      </c>
      <c r="U125" s="1376"/>
      <c r="V125" s="1376"/>
      <c r="W125" s="1376"/>
      <c r="X125" s="1376"/>
      <c r="Y125" s="1377"/>
      <c r="Z125" s="1375" t="s">
        <v>431</v>
      </c>
      <c r="AA125" s="1376"/>
      <c r="AB125" s="1376"/>
      <c r="AC125" s="1376"/>
      <c r="AD125" s="1377"/>
      <c r="AE125" s="975" t="s">
        <v>341</v>
      </c>
      <c r="AF125" s="976"/>
      <c r="AG125" s="976"/>
      <c r="AH125" s="976"/>
      <c r="AI125" s="976"/>
      <c r="AJ125" s="976"/>
      <c r="AK125" s="977"/>
    </row>
    <row r="126" spans="2:37" s="66" customFormat="1" ht="18" customHeight="1" x14ac:dyDescent="0.4">
      <c r="B126" s="115"/>
      <c r="C126" s="116"/>
      <c r="D126" s="268">
        <v>2</v>
      </c>
      <c r="E126" s="972"/>
      <c r="F126" s="973"/>
      <c r="G126" s="974"/>
      <c r="H126" s="951" t="s">
        <v>278</v>
      </c>
      <c r="I126" s="952"/>
      <c r="J126" s="952"/>
      <c r="K126" s="952"/>
      <c r="L126" s="952"/>
      <c r="M126" s="952"/>
      <c r="N126" s="953"/>
      <c r="O126" s="972"/>
      <c r="P126" s="973"/>
      <c r="Q126" s="973"/>
      <c r="R126" s="973"/>
      <c r="S126" s="974"/>
      <c r="T126" s="972"/>
      <c r="U126" s="973"/>
      <c r="V126" s="973"/>
      <c r="W126" s="973"/>
      <c r="X126" s="973"/>
      <c r="Y126" s="974"/>
      <c r="Z126" s="972"/>
      <c r="AA126" s="973"/>
      <c r="AB126" s="973"/>
      <c r="AC126" s="973"/>
      <c r="AD126" s="974"/>
      <c r="AE126" s="978"/>
      <c r="AF126" s="976"/>
      <c r="AG126" s="976"/>
      <c r="AH126" s="976"/>
      <c r="AI126" s="976"/>
      <c r="AJ126" s="976"/>
      <c r="AK126" s="977"/>
    </row>
    <row r="127" spans="2:37" s="66" customFormat="1" ht="18" customHeight="1" x14ac:dyDescent="0.4">
      <c r="B127" s="115"/>
      <c r="C127" s="90"/>
      <c r="D127" s="268">
        <v>3</v>
      </c>
      <c r="E127" s="972"/>
      <c r="F127" s="973"/>
      <c r="G127" s="974"/>
      <c r="H127" s="951" t="s">
        <v>278</v>
      </c>
      <c r="I127" s="952"/>
      <c r="J127" s="952"/>
      <c r="K127" s="952"/>
      <c r="L127" s="952"/>
      <c r="M127" s="952"/>
      <c r="N127" s="953"/>
      <c r="O127" s="972"/>
      <c r="P127" s="973"/>
      <c r="Q127" s="973"/>
      <c r="R127" s="973"/>
      <c r="S127" s="974"/>
      <c r="T127" s="972"/>
      <c r="U127" s="973"/>
      <c r="V127" s="973"/>
      <c r="W127" s="973"/>
      <c r="X127" s="973"/>
      <c r="Y127" s="974"/>
      <c r="Z127" s="972"/>
      <c r="AA127" s="973"/>
      <c r="AB127" s="973"/>
      <c r="AC127" s="973"/>
      <c r="AD127" s="974"/>
      <c r="AE127" s="978"/>
      <c r="AF127" s="976"/>
      <c r="AG127" s="976"/>
      <c r="AH127" s="976"/>
      <c r="AI127" s="976"/>
      <c r="AJ127" s="976"/>
      <c r="AK127" s="977"/>
    </row>
    <row r="128" spans="2:37" s="66" customFormat="1" ht="18" customHeight="1" x14ac:dyDescent="0.4">
      <c r="B128" s="115"/>
      <c r="C128" s="90"/>
      <c r="D128" s="268">
        <v>4</v>
      </c>
      <c r="E128" s="972"/>
      <c r="F128" s="973"/>
      <c r="G128" s="974"/>
      <c r="H128" s="951" t="s">
        <v>278</v>
      </c>
      <c r="I128" s="952"/>
      <c r="J128" s="952"/>
      <c r="K128" s="952"/>
      <c r="L128" s="952"/>
      <c r="M128" s="952"/>
      <c r="N128" s="953"/>
      <c r="O128" s="972"/>
      <c r="P128" s="973"/>
      <c r="Q128" s="973"/>
      <c r="R128" s="973"/>
      <c r="S128" s="974"/>
      <c r="T128" s="972"/>
      <c r="U128" s="973"/>
      <c r="V128" s="973"/>
      <c r="W128" s="973"/>
      <c r="X128" s="973"/>
      <c r="Y128" s="974"/>
      <c r="Z128" s="972"/>
      <c r="AA128" s="973"/>
      <c r="AB128" s="973"/>
      <c r="AC128" s="973"/>
      <c r="AD128" s="974"/>
      <c r="AE128" s="978"/>
      <c r="AF128" s="976"/>
      <c r="AG128" s="976"/>
      <c r="AH128" s="976"/>
      <c r="AI128" s="976"/>
      <c r="AJ128" s="976"/>
      <c r="AK128" s="977"/>
    </row>
    <row r="129" spans="2:37" s="66" customFormat="1" ht="18" customHeight="1" x14ac:dyDescent="0.4">
      <c r="B129" s="115"/>
      <c r="C129" s="90"/>
      <c r="D129" s="268">
        <v>5</v>
      </c>
      <c r="E129" s="972"/>
      <c r="F129" s="973"/>
      <c r="G129" s="974"/>
      <c r="H129" s="951" t="s">
        <v>278</v>
      </c>
      <c r="I129" s="952"/>
      <c r="J129" s="952"/>
      <c r="K129" s="952"/>
      <c r="L129" s="952"/>
      <c r="M129" s="952"/>
      <c r="N129" s="953"/>
      <c r="O129" s="972"/>
      <c r="P129" s="973"/>
      <c r="Q129" s="973"/>
      <c r="R129" s="973"/>
      <c r="S129" s="974"/>
      <c r="T129" s="972"/>
      <c r="U129" s="973"/>
      <c r="V129" s="973"/>
      <c r="W129" s="973"/>
      <c r="X129" s="973"/>
      <c r="Y129" s="974"/>
      <c r="Z129" s="972"/>
      <c r="AA129" s="973"/>
      <c r="AB129" s="973"/>
      <c r="AC129" s="973"/>
      <c r="AD129" s="974"/>
      <c r="AE129" s="978"/>
      <c r="AF129" s="976"/>
      <c r="AG129" s="976"/>
      <c r="AH129" s="976"/>
      <c r="AI129" s="976"/>
      <c r="AJ129" s="976"/>
      <c r="AK129" s="977"/>
    </row>
    <row r="130" spans="2:37" s="66" customFormat="1" ht="18" customHeight="1" x14ac:dyDescent="0.4">
      <c r="B130" s="115"/>
      <c r="C130" s="116"/>
      <c r="D130" s="268">
        <v>6</v>
      </c>
      <c r="E130" s="972"/>
      <c r="F130" s="973"/>
      <c r="G130" s="974"/>
      <c r="H130" s="951" t="s">
        <v>278</v>
      </c>
      <c r="I130" s="952"/>
      <c r="J130" s="952"/>
      <c r="K130" s="952"/>
      <c r="L130" s="952"/>
      <c r="M130" s="952"/>
      <c r="N130" s="953"/>
      <c r="O130" s="972"/>
      <c r="P130" s="973"/>
      <c r="Q130" s="973"/>
      <c r="R130" s="973"/>
      <c r="S130" s="974"/>
      <c r="T130" s="972"/>
      <c r="U130" s="973"/>
      <c r="V130" s="973"/>
      <c r="W130" s="973"/>
      <c r="X130" s="973"/>
      <c r="Y130" s="974"/>
      <c r="Z130" s="972"/>
      <c r="AA130" s="973"/>
      <c r="AB130" s="973"/>
      <c r="AC130" s="973"/>
      <c r="AD130" s="974"/>
      <c r="AE130" s="978"/>
      <c r="AF130" s="976"/>
      <c r="AG130" s="976"/>
      <c r="AH130" s="976"/>
      <c r="AI130" s="976"/>
      <c r="AJ130" s="976"/>
      <c r="AK130" s="977"/>
    </row>
    <row r="131" spans="2:37" s="66" customFormat="1" ht="18" customHeight="1" x14ac:dyDescent="0.4">
      <c r="B131" s="115"/>
      <c r="C131" s="116"/>
      <c r="D131" s="268">
        <v>7</v>
      </c>
      <c r="E131" s="972"/>
      <c r="F131" s="973"/>
      <c r="G131" s="974"/>
      <c r="H131" s="951" t="s">
        <v>278</v>
      </c>
      <c r="I131" s="952"/>
      <c r="J131" s="952"/>
      <c r="K131" s="952"/>
      <c r="L131" s="952"/>
      <c r="M131" s="952"/>
      <c r="N131" s="953"/>
      <c r="O131" s="972"/>
      <c r="P131" s="973"/>
      <c r="Q131" s="973"/>
      <c r="R131" s="973"/>
      <c r="S131" s="974"/>
      <c r="T131" s="972"/>
      <c r="U131" s="973"/>
      <c r="V131" s="973"/>
      <c r="W131" s="973"/>
      <c r="X131" s="973"/>
      <c r="Y131" s="974"/>
      <c r="Z131" s="972"/>
      <c r="AA131" s="973"/>
      <c r="AB131" s="973"/>
      <c r="AC131" s="973"/>
      <c r="AD131" s="974"/>
      <c r="AE131" s="978"/>
      <c r="AF131" s="976"/>
      <c r="AG131" s="976"/>
      <c r="AH131" s="976"/>
      <c r="AI131" s="976"/>
      <c r="AJ131" s="976"/>
      <c r="AK131" s="977"/>
    </row>
    <row r="132" spans="2:37" s="66" customFormat="1" ht="18" customHeight="1" x14ac:dyDescent="0.4">
      <c r="B132" s="115"/>
      <c r="C132" s="116"/>
      <c r="D132" s="268">
        <v>8</v>
      </c>
      <c r="E132" s="972"/>
      <c r="F132" s="973"/>
      <c r="G132" s="974"/>
      <c r="H132" s="951" t="s">
        <v>278</v>
      </c>
      <c r="I132" s="952"/>
      <c r="J132" s="952"/>
      <c r="K132" s="952"/>
      <c r="L132" s="952"/>
      <c r="M132" s="952"/>
      <c r="N132" s="953"/>
      <c r="O132" s="972"/>
      <c r="P132" s="973"/>
      <c r="Q132" s="973"/>
      <c r="R132" s="973"/>
      <c r="S132" s="974"/>
      <c r="T132" s="972"/>
      <c r="U132" s="973"/>
      <c r="V132" s="973"/>
      <c r="W132" s="973"/>
      <c r="X132" s="973"/>
      <c r="Y132" s="974"/>
      <c r="Z132" s="972"/>
      <c r="AA132" s="973"/>
      <c r="AB132" s="973"/>
      <c r="AC132" s="973"/>
      <c r="AD132" s="974"/>
      <c r="AE132" s="978"/>
      <c r="AF132" s="976"/>
      <c r="AG132" s="976"/>
      <c r="AH132" s="976"/>
      <c r="AI132" s="976"/>
      <c r="AJ132" s="976"/>
      <c r="AK132" s="977"/>
    </row>
    <row r="133" spans="2:37" s="66" customFormat="1" ht="18" customHeight="1" x14ac:dyDescent="0.4">
      <c r="B133" s="115"/>
      <c r="C133" s="90"/>
      <c r="D133" s="268">
        <v>9</v>
      </c>
      <c r="E133" s="972"/>
      <c r="F133" s="973"/>
      <c r="G133" s="974"/>
      <c r="H133" s="951" t="s">
        <v>278</v>
      </c>
      <c r="I133" s="952"/>
      <c r="J133" s="952"/>
      <c r="K133" s="952"/>
      <c r="L133" s="952"/>
      <c r="M133" s="952"/>
      <c r="N133" s="953"/>
      <c r="O133" s="972"/>
      <c r="P133" s="973"/>
      <c r="Q133" s="973"/>
      <c r="R133" s="973"/>
      <c r="S133" s="974"/>
      <c r="T133" s="972"/>
      <c r="U133" s="973"/>
      <c r="V133" s="973"/>
      <c r="W133" s="973"/>
      <c r="X133" s="973"/>
      <c r="Y133" s="974"/>
      <c r="Z133" s="972"/>
      <c r="AA133" s="973"/>
      <c r="AB133" s="973"/>
      <c r="AC133" s="973"/>
      <c r="AD133" s="974"/>
      <c r="AE133" s="978"/>
      <c r="AF133" s="976"/>
      <c r="AG133" s="976"/>
      <c r="AH133" s="976"/>
      <c r="AI133" s="976"/>
      <c r="AJ133" s="976"/>
      <c r="AK133" s="977"/>
    </row>
    <row r="134" spans="2:37" s="66" customFormat="1" ht="18" customHeight="1" thickBot="1" x14ac:dyDescent="0.45">
      <c r="B134" s="117"/>
      <c r="C134" s="101"/>
      <c r="D134" s="83">
        <v>10</v>
      </c>
      <c r="E134" s="963"/>
      <c r="F134" s="964"/>
      <c r="G134" s="965"/>
      <c r="H134" s="955" t="s">
        <v>278</v>
      </c>
      <c r="I134" s="956"/>
      <c r="J134" s="956"/>
      <c r="K134" s="956"/>
      <c r="L134" s="956"/>
      <c r="M134" s="956"/>
      <c r="N134" s="957"/>
      <c r="O134" s="963"/>
      <c r="P134" s="964"/>
      <c r="Q134" s="964"/>
      <c r="R134" s="964"/>
      <c r="S134" s="965"/>
      <c r="T134" s="963"/>
      <c r="U134" s="964"/>
      <c r="V134" s="964"/>
      <c r="W134" s="964"/>
      <c r="X134" s="964"/>
      <c r="Y134" s="965"/>
      <c r="Z134" s="963"/>
      <c r="AA134" s="964"/>
      <c r="AB134" s="964"/>
      <c r="AC134" s="964"/>
      <c r="AD134" s="965"/>
      <c r="AE134" s="979"/>
      <c r="AF134" s="980"/>
      <c r="AG134" s="980"/>
      <c r="AH134" s="980"/>
      <c r="AI134" s="980"/>
      <c r="AJ134" s="980"/>
      <c r="AK134" s="981"/>
    </row>
    <row r="135" spans="2:37" s="66" customFormat="1" ht="18" customHeight="1" thickBot="1" x14ac:dyDescent="0.45">
      <c r="B135" s="57"/>
    </row>
    <row r="136" spans="2:37" s="66" customFormat="1" ht="18" customHeight="1" x14ac:dyDescent="0.4">
      <c r="B136" s="98" t="s">
        <v>247</v>
      </c>
      <c r="C136" s="99"/>
      <c r="D136" s="87" t="s">
        <v>342</v>
      </c>
      <c r="E136" s="62"/>
      <c r="F136" s="62"/>
      <c r="G136" s="62"/>
      <c r="H136" s="62"/>
      <c r="I136" s="62"/>
      <c r="J136" s="62"/>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5"/>
    </row>
    <row r="137" spans="2:37" s="66" customFormat="1" ht="18" customHeight="1" x14ac:dyDescent="0.4">
      <c r="B137" s="89"/>
      <c r="C137" s="90"/>
      <c r="D137" s="966" t="s">
        <v>309</v>
      </c>
      <c r="E137" s="967"/>
      <c r="F137" s="967"/>
      <c r="G137" s="968"/>
      <c r="H137" s="91" t="s">
        <v>98</v>
      </c>
      <c r="I137" s="92" t="s">
        <v>310</v>
      </c>
      <c r="J137" s="92"/>
      <c r="K137" s="92"/>
      <c r="L137" s="92"/>
      <c r="M137" s="92"/>
      <c r="N137" s="92"/>
      <c r="O137" s="92"/>
      <c r="P137" s="92"/>
      <c r="Q137" s="92"/>
      <c r="R137" s="92"/>
      <c r="S137" s="92"/>
      <c r="T137" s="92"/>
      <c r="U137" s="92"/>
      <c r="V137" s="92"/>
      <c r="W137" s="92"/>
      <c r="X137" s="92"/>
      <c r="Y137" s="92"/>
      <c r="Z137" s="92"/>
      <c r="AA137" s="118"/>
      <c r="AB137" s="969"/>
      <c r="AC137" s="970"/>
      <c r="AD137" s="970"/>
      <c r="AE137" s="970"/>
      <c r="AF137" s="970"/>
      <c r="AG137" s="970"/>
      <c r="AH137" s="970"/>
      <c r="AI137" s="970"/>
      <c r="AJ137" s="970"/>
      <c r="AK137" s="971"/>
    </row>
    <row r="138" spans="2:37" s="66" customFormat="1" ht="18" customHeight="1" x14ac:dyDescent="0.4">
      <c r="B138" s="89"/>
      <c r="C138" s="119"/>
      <c r="D138" s="966"/>
      <c r="E138" s="967"/>
      <c r="F138" s="967"/>
      <c r="G138" s="968"/>
      <c r="H138" s="142" t="s">
        <v>250</v>
      </c>
      <c r="I138" s="95" t="s">
        <v>311</v>
      </c>
      <c r="J138" s="95"/>
      <c r="K138" s="95"/>
      <c r="L138" s="95"/>
      <c r="M138" s="95"/>
      <c r="N138" s="95"/>
      <c r="O138" s="95"/>
      <c r="P138" s="95"/>
      <c r="Q138" s="95"/>
      <c r="R138" s="95"/>
      <c r="S138" s="95"/>
      <c r="T138" s="95"/>
      <c r="U138" s="95"/>
      <c r="V138" s="95"/>
      <c r="W138" s="95"/>
      <c r="X138" s="95"/>
      <c r="Y138" s="95"/>
      <c r="Z138" s="95"/>
      <c r="AA138" s="120"/>
      <c r="AB138" s="970"/>
      <c r="AC138" s="970"/>
      <c r="AD138" s="970"/>
      <c r="AE138" s="970"/>
      <c r="AF138" s="970"/>
      <c r="AG138" s="970"/>
      <c r="AH138" s="970"/>
      <c r="AI138" s="970"/>
      <c r="AJ138" s="970"/>
      <c r="AK138" s="971"/>
    </row>
    <row r="139" spans="2:37" s="66" customFormat="1" ht="18" customHeight="1" x14ac:dyDescent="0.4">
      <c r="B139" s="115"/>
      <c r="C139" s="121"/>
      <c r="D139" s="961" t="s">
        <v>267</v>
      </c>
      <c r="E139" s="961" t="s">
        <v>282</v>
      </c>
      <c r="F139" s="961"/>
      <c r="G139" s="961"/>
      <c r="H139" s="961" t="s">
        <v>343</v>
      </c>
      <c r="I139" s="961"/>
      <c r="J139" s="961"/>
      <c r="K139" s="961"/>
      <c r="L139" s="961"/>
      <c r="M139" s="961"/>
      <c r="N139" s="961"/>
      <c r="O139" s="961"/>
      <c r="P139" s="961"/>
      <c r="Q139" s="961"/>
      <c r="R139" s="961"/>
      <c r="S139" s="961"/>
      <c r="T139" s="961" t="s">
        <v>344</v>
      </c>
      <c r="U139" s="961"/>
      <c r="V139" s="961"/>
      <c r="W139" s="961"/>
      <c r="X139" s="961"/>
      <c r="Y139" s="961"/>
      <c r="Z139" s="961"/>
      <c r="AA139" s="961"/>
      <c r="AB139" s="962" t="s">
        <v>345</v>
      </c>
      <c r="AC139" s="962"/>
      <c r="AD139" s="962"/>
      <c r="AE139" s="962"/>
      <c r="AF139" s="962"/>
      <c r="AG139" s="122"/>
      <c r="AH139" s="123"/>
      <c r="AI139" s="269"/>
      <c r="AJ139" s="269"/>
      <c r="AK139" s="270"/>
    </row>
    <row r="140" spans="2:37" s="66" customFormat="1" ht="18" customHeight="1" x14ac:dyDescent="0.4">
      <c r="B140" s="115"/>
      <c r="C140" s="116"/>
      <c r="D140" s="961"/>
      <c r="E140" s="961"/>
      <c r="F140" s="961"/>
      <c r="G140" s="961"/>
      <c r="H140" s="961"/>
      <c r="I140" s="961"/>
      <c r="J140" s="961"/>
      <c r="K140" s="961"/>
      <c r="L140" s="961"/>
      <c r="M140" s="961"/>
      <c r="N140" s="961"/>
      <c r="O140" s="961"/>
      <c r="P140" s="961"/>
      <c r="Q140" s="961"/>
      <c r="R140" s="961"/>
      <c r="S140" s="961"/>
      <c r="T140" s="961"/>
      <c r="U140" s="961"/>
      <c r="V140" s="961"/>
      <c r="W140" s="961"/>
      <c r="X140" s="961"/>
      <c r="Y140" s="961"/>
      <c r="Z140" s="961"/>
      <c r="AA140" s="961"/>
      <c r="AB140" s="962"/>
      <c r="AC140" s="962"/>
      <c r="AD140" s="962"/>
      <c r="AE140" s="962"/>
      <c r="AF140" s="962"/>
      <c r="AG140" s="124"/>
      <c r="AH140" s="125"/>
      <c r="AI140" s="126"/>
      <c r="AJ140" s="126"/>
      <c r="AK140" s="127"/>
    </row>
    <row r="141" spans="2:37" s="66" customFormat="1" ht="18" customHeight="1" x14ac:dyDescent="0.4">
      <c r="B141" s="115"/>
      <c r="C141" s="116"/>
      <c r="D141" s="268">
        <v>1</v>
      </c>
      <c r="E141" s="1371" t="s">
        <v>453</v>
      </c>
      <c r="F141" s="1372"/>
      <c r="G141" s="1373"/>
      <c r="H141" s="954"/>
      <c r="I141" s="954"/>
      <c r="J141" s="954"/>
      <c r="K141" s="954"/>
      <c r="L141" s="954"/>
      <c r="M141" s="954"/>
      <c r="N141" s="954"/>
      <c r="O141" s="954"/>
      <c r="P141" s="954"/>
      <c r="Q141" s="954"/>
      <c r="R141" s="954"/>
      <c r="S141" s="954"/>
      <c r="T141" s="1374" t="s">
        <v>611</v>
      </c>
      <c r="U141" s="1374"/>
      <c r="V141" s="1374"/>
      <c r="W141" s="1374"/>
      <c r="X141" s="1374"/>
      <c r="Y141" s="1374"/>
      <c r="Z141" s="1374"/>
      <c r="AA141" s="1374"/>
      <c r="AB141" s="959"/>
      <c r="AC141" s="959"/>
      <c r="AD141" s="959"/>
      <c r="AE141" s="959"/>
      <c r="AF141" s="959"/>
      <c r="AG141" s="124"/>
      <c r="AH141" s="126"/>
      <c r="AI141" s="126"/>
      <c r="AJ141" s="126"/>
      <c r="AK141" s="127"/>
    </row>
    <row r="142" spans="2:37" s="66" customFormat="1" ht="18" customHeight="1" x14ac:dyDescent="0.4">
      <c r="B142" s="115"/>
      <c r="C142" s="116"/>
      <c r="D142" s="268">
        <v>2</v>
      </c>
      <c r="E142" s="1371" t="s">
        <v>453</v>
      </c>
      <c r="F142" s="1372"/>
      <c r="G142" s="1373"/>
      <c r="H142" s="954"/>
      <c r="I142" s="954"/>
      <c r="J142" s="954"/>
      <c r="K142" s="954"/>
      <c r="L142" s="954"/>
      <c r="M142" s="954"/>
      <c r="N142" s="954"/>
      <c r="O142" s="954"/>
      <c r="P142" s="954"/>
      <c r="Q142" s="954"/>
      <c r="R142" s="954"/>
      <c r="S142" s="954"/>
      <c r="T142" s="1374" t="s">
        <v>612</v>
      </c>
      <c r="U142" s="1374"/>
      <c r="V142" s="1374"/>
      <c r="W142" s="1374"/>
      <c r="X142" s="1374"/>
      <c r="Y142" s="1374"/>
      <c r="Z142" s="1374"/>
      <c r="AA142" s="1374"/>
      <c r="AB142" s="959"/>
      <c r="AC142" s="959"/>
      <c r="AD142" s="959"/>
      <c r="AE142" s="959"/>
      <c r="AF142" s="959"/>
      <c r="AG142" s="124"/>
      <c r="AH142" s="126"/>
      <c r="AI142" s="126"/>
      <c r="AJ142" s="126"/>
      <c r="AK142" s="127"/>
    </row>
    <row r="143" spans="2:37" s="66" customFormat="1" ht="18" customHeight="1" x14ac:dyDescent="0.4">
      <c r="B143" s="115"/>
      <c r="C143" s="90"/>
      <c r="D143" s="268">
        <v>3</v>
      </c>
      <c r="E143" s="951"/>
      <c r="F143" s="952"/>
      <c r="G143" s="953"/>
      <c r="H143" s="954"/>
      <c r="I143" s="954"/>
      <c r="J143" s="954"/>
      <c r="K143" s="954"/>
      <c r="L143" s="954"/>
      <c r="M143" s="954"/>
      <c r="N143" s="954"/>
      <c r="O143" s="954"/>
      <c r="P143" s="954"/>
      <c r="Q143" s="954"/>
      <c r="R143" s="954"/>
      <c r="S143" s="954"/>
      <c r="T143" s="954"/>
      <c r="U143" s="954"/>
      <c r="V143" s="954"/>
      <c r="W143" s="954"/>
      <c r="X143" s="954"/>
      <c r="Y143" s="954"/>
      <c r="Z143" s="954"/>
      <c r="AA143" s="954"/>
      <c r="AB143" s="959"/>
      <c r="AC143" s="959"/>
      <c r="AD143" s="959"/>
      <c r="AE143" s="959"/>
      <c r="AF143" s="959"/>
      <c r="AG143" s="124"/>
      <c r="AH143" s="126"/>
      <c r="AI143" s="126"/>
      <c r="AJ143" s="126"/>
      <c r="AK143" s="127"/>
    </row>
    <row r="144" spans="2:37" s="66" customFormat="1" ht="18" customHeight="1" x14ac:dyDescent="0.4">
      <c r="B144" s="115"/>
      <c r="C144" s="90"/>
      <c r="D144" s="268">
        <v>4</v>
      </c>
      <c r="E144" s="951"/>
      <c r="F144" s="952"/>
      <c r="G144" s="953"/>
      <c r="H144" s="954"/>
      <c r="I144" s="954"/>
      <c r="J144" s="954"/>
      <c r="K144" s="954"/>
      <c r="L144" s="954"/>
      <c r="M144" s="954"/>
      <c r="N144" s="954"/>
      <c r="O144" s="954"/>
      <c r="P144" s="954"/>
      <c r="Q144" s="954"/>
      <c r="R144" s="954"/>
      <c r="S144" s="954"/>
      <c r="T144" s="954"/>
      <c r="U144" s="954"/>
      <c r="V144" s="954"/>
      <c r="W144" s="954"/>
      <c r="X144" s="954"/>
      <c r="Y144" s="954"/>
      <c r="Z144" s="954"/>
      <c r="AA144" s="954"/>
      <c r="AB144" s="959"/>
      <c r="AC144" s="959"/>
      <c r="AD144" s="959"/>
      <c r="AE144" s="959"/>
      <c r="AF144" s="959"/>
      <c r="AG144" s="124"/>
      <c r="AH144" s="126"/>
      <c r="AI144" s="126"/>
      <c r="AJ144" s="126"/>
      <c r="AK144" s="127"/>
    </row>
    <row r="145" spans="2:37" s="66" customFormat="1" ht="18" customHeight="1" x14ac:dyDescent="0.4">
      <c r="B145" s="115"/>
      <c r="C145" s="90"/>
      <c r="D145" s="268">
        <v>5</v>
      </c>
      <c r="E145" s="951"/>
      <c r="F145" s="952"/>
      <c r="G145" s="953"/>
      <c r="H145" s="954"/>
      <c r="I145" s="954"/>
      <c r="J145" s="954"/>
      <c r="K145" s="954"/>
      <c r="L145" s="954"/>
      <c r="M145" s="954"/>
      <c r="N145" s="954"/>
      <c r="O145" s="954"/>
      <c r="P145" s="954"/>
      <c r="Q145" s="954"/>
      <c r="R145" s="954"/>
      <c r="S145" s="954"/>
      <c r="T145" s="954"/>
      <c r="U145" s="954"/>
      <c r="V145" s="954"/>
      <c r="W145" s="954"/>
      <c r="X145" s="954"/>
      <c r="Y145" s="954"/>
      <c r="Z145" s="954"/>
      <c r="AA145" s="954"/>
      <c r="AB145" s="959"/>
      <c r="AC145" s="959"/>
      <c r="AD145" s="959"/>
      <c r="AE145" s="959"/>
      <c r="AF145" s="959"/>
      <c r="AG145" s="124"/>
      <c r="AH145" s="126"/>
      <c r="AI145" s="126"/>
      <c r="AJ145" s="126"/>
      <c r="AK145" s="127"/>
    </row>
    <row r="146" spans="2:37" s="66" customFormat="1" ht="18" customHeight="1" x14ac:dyDescent="0.4">
      <c r="B146" s="115"/>
      <c r="C146" s="116"/>
      <c r="D146" s="268">
        <v>6</v>
      </c>
      <c r="E146" s="951"/>
      <c r="F146" s="952"/>
      <c r="G146" s="953"/>
      <c r="H146" s="954"/>
      <c r="I146" s="954"/>
      <c r="J146" s="954"/>
      <c r="K146" s="954"/>
      <c r="L146" s="954"/>
      <c r="M146" s="954"/>
      <c r="N146" s="954"/>
      <c r="O146" s="954"/>
      <c r="P146" s="954"/>
      <c r="Q146" s="954"/>
      <c r="R146" s="954"/>
      <c r="S146" s="954"/>
      <c r="T146" s="954"/>
      <c r="U146" s="954"/>
      <c r="V146" s="954"/>
      <c r="W146" s="954"/>
      <c r="X146" s="954"/>
      <c r="Y146" s="954"/>
      <c r="Z146" s="954"/>
      <c r="AA146" s="954"/>
      <c r="AB146" s="959"/>
      <c r="AC146" s="959"/>
      <c r="AD146" s="959"/>
      <c r="AE146" s="959"/>
      <c r="AF146" s="959"/>
      <c r="AG146" s="124"/>
      <c r="AH146" s="126"/>
      <c r="AI146" s="126"/>
      <c r="AJ146" s="126"/>
      <c r="AK146" s="127"/>
    </row>
    <row r="147" spans="2:37" s="66" customFormat="1" ht="18" customHeight="1" x14ac:dyDescent="0.4">
      <c r="B147" s="115"/>
      <c r="C147" s="116"/>
      <c r="D147" s="268">
        <v>7</v>
      </c>
      <c r="E147" s="951"/>
      <c r="F147" s="952"/>
      <c r="G147" s="953"/>
      <c r="H147" s="954"/>
      <c r="I147" s="954"/>
      <c r="J147" s="954"/>
      <c r="K147" s="954"/>
      <c r="L147" s="954"/>
      <c r="M147" s="954"/>
      <c r="N147" s="954"/>
      <c r="O147" s="954"/>
      <c r="P147" s="954"/>
      <c r="Q147" s="954"/>
      <c r="R147" s="954"/>
      <c r="S147" s="954"/>
      <c r="T147" s="954"/>
      <c r="U147" s="954"/>
      <c r="V147" s="954"/>
      <c r="W147" s="954"/>
      <c r="X147" s="954"/>
      <c r="Y147" s="954"/>
      <c r="Z147" s="954"/>
      <c r="AA147" s="954"/>
      <c r="AB147" s="959"/>
      <c r="AC147" s="959"/>
      <c r="AD147" s="959"/>
      <c r="AE147" s="959"/>
      <c r="AF147" s="959"/>
      <c r="AG147" s="124"/>
      <c r="AH147" s="126"/>
      <c r="AI147" s="126"/>
      <c r="AJ147" s="126"/>
      <c r="AK147" s="127"/>
    </row>
    <row r="148" spans="2:37" s="66" customFormat="1" ht="18" customHeight="1" x14ac:dyDescent="0.4">
      <c r="B148" s="115"/>
      <c r="C148" s="116"/>
      <c r="D148" s="268">
        <v>8</v>
      </c>
      <c r="E148" s="951"/>
      <c r="F148" s="952"/>
      <c r="G148" s="953"/>
      <c r="H148" s="954"/>
      <c r="I148" s="954"/>
      <c r="J148" s="954"/>
      <c r="K148" s="954"/>
      <c r="L148" s="954"/>
      <c r="M148" s="954"/>
      <c r="N148" s="954"/>
      <c r="O148" s="954"/>
      <c r="P148" s="954"/>
      <c r="Q148" s="954"/>
      <c r="R148" s="954"/>
      <c r="S148" s="954"/>
      <c r="T148" s="954"/>
      <c r="U148" s="954"/>
      <c r="V148" s="954"/>
      <c r="W148" s="954"/>
      <c r="X148" s="954"/>
      <c r="Y148" s="954"/>
      <c r="Z148" s="954"/>
      <c r="AA148" s="954"/>
      <c r="AB148" s="959"/>
      <c r="AC148" s="959"/>
      <c r="AD148" s="959"/>
      <c r="AE148" s="959"/>
      <c r="AF148" s="959"/>
      <c r="AG148" s="124"/>
      <c r="AH148" s="126"/>
      <c r="AI148" s="126"/>
      <c r="AJ148" s="126"/>
      <c r="AK148" s="127"/>
    </row>
    <row r="149" spans="2:37" s="66" customFormat="1" ht="18" customHeight="1" x14ac:dyDescent="0.4">
      <c r="B149" s="115"/>
      <c r="C149" s="90"/>
      <c r="D149" s="268">
        <v>9</v>
      </c>
      <c r="E149" s="951"/>
      <c r="F149" s="952"/>
      <c r="G149" s="953"/>
      <c r="H149" s="954"/>
      <c r="I149" s="954"/>
      <c r="J149" s="954"/>
      <c r="K149" s="954"/>
      <c r="L149" s="954"/>
      <c r="M149" s="954"/>
      <c r="N149" s="954"/>
      <c r="O149" s="954"/>
      <c r="P149" s="954"/>
      <c r="Q149" s="954"/>
      <c r="R149" s="954"/>
      <c r="S149" s="954"/>
      <c r="T149" s="954"/>
      <c r="U149" s="954"/>
      <c r="V149" s="954"/>
      <c r="W149" s="954"/>
      <c r="X149" s="954"/>
      <c r="Y149" s="954"/>
      <c r="Z149" s="954"/>
      <c r="AA149" s="954"/>
      <c r="AB149" s="959"/>
      <c r="AC149" s="959"/>
      <c r="AD149" s="959"/>
      <c r="AE149" s="959"/>
      <c r="AF149" s="959"/>
      <c r="AG149" s="124"/>
      <c r="AH149" s="126"/>
      <c r="AI149" s="126"/>
      <c r="AJ149" s="126"/>
      <c r="AK149" s="127"/>
    </row>
    <row r="150" spans="2:37" s="66" customFormat="1" ht="18" customHeight="1" thickBot="1" x14ac:dyDescent="0.45">
      <c r="B150" s="117"/>
      <c r="C150" s="101"/>
      <c r="D150" s="83">
        <v>10</v>
      </c>
      <c r="E150" s="955"/>
      <c r="F150" s="956"/>
      <c r="G150" s="957"/>
      <c r="H150" s="958"/>
      <c r="I150" s="958"/>
      <c r="J150" s="958"/>
      <c r="K150" s="958"/>
      <c r="L150" s="958"/>
      <c r="M150" s="958"/>
      <c r="N150" s="958"/>
      <c r="O150" s="958"/>
      <c r="P150" s="958"/>
      <c r="Q150" s="958"/>
      <c r="R150" s="958"/>
      <c r="S150" s="958"/>
      <c r="T150" s="958"/>
      <c r="U150" s="958"/>
      <c r="V150" s="958"/>
      <c r="W150" s="958"/>
      <c r="X150" s="958"/>
      <c r="Y150" s="958"/>
      <c r="Z150" s="958"/>
      <c r="AA150" s="958"/>
      <c r="AB150" s="960"/>
      <c r="AC150" s="960"/>
      <c r="AD150" s="960"/>
      <c r="AE150" s="960"/>
      <c r="AF150" s="960"/>
      <c r="AG150" s="271"/>
      <c r="AH150" s="272"/>
      <c r="AI150" s="272"/>
      <c r="AJ150" s="272"/>
      <c r="AK150" s="273"/>
    </row>
    <row r="151" spans="2:37" s="66" customFormat="1" ht="18.75" x14ac:dyDescent="0.4">
      <c r="B151" s="84" t="s">
        <v>346</v>
      </c>
      <c r="C151" s="914" t="s">
        <v>347</v>
      </c>
      <c r="D151" s="915"/>
      <c r="E151" s="915"/>
      <c r="F151" s="915"/>
      <c r="G151" s="915"/>
      <c r="H151" s="915"/>
      <c r="I151" s="915"/>
      <c r="J151" s="915"/>
      <c r="K151" s="915"/>
      <c r="L151" s="915"/>
      <c r="M151" s="915"/>
      <c r="N151" s="915"/>
      <c r="O151" s="915"/>
      <c r="P151" s="915"/>
      <c r="Q151" s="915"/>
      <c r="R151" s="915"/>
      <c r="S151" s="915"/>
      <c r="T151" s="915"/>
      <c r="U151" s="915"/>
      <c r="V151" s="915"/>
      <c r="W151" s="915"/>
      <c r="X151" s="915"/>
      <c r="Y151" s="915"/>
      <c r="Z151" s="915"/>
      <c r="AA151" s="915"/>
      <c r="AB151" s="915"/>
      <c r="AC151" s="915"/>
      <c r="AD151" s="915"/>
      <c r="AE151" s="915"/>
      <c r="AF151" s="915"/>
      <c r="AG151" s="915"/>
      <c r="AH151" s="915"/>
      <c r="AI151" s="915"/>
      <c r="AJ151" s="915"/>
      <c r="AK151" s="915"/>
    </row>
    <row r="152" spans="2:37" s="66" customFormat="1" ht="16.5" thickBot="1" x14ac:dyDescent="0.45">
      <c r="B152" s="57"/>
      <c r="C152" s="275"/>
      <c r="D152" s="275"/>
      <c r="E152" s="275"/>
      <c r="F152" s="275"/>
      <c r="G152" s="275"/>
      <c r="H152" s="275"/>
      <c r="I152" s="275"/>
      <c r="J152" s="275"/>
      <c r="K152" s="275"/>
      <c r="L152" s="275"/>
      <c r="M152" s="275"/>
      <c r="N152" s="275"/>
      <c r="O152" s="275"/>
      <c r="P152" s="275"/>
      <c r="Q152" s="275"/>
      <c r="R152" s="275"/>
      <c r="S152" s="275"/>
      <c r="T152" s="275"/>
      <c r="U152" s="275"/>
      <c r="V152" s="275"/>
      <c r="W152" s="275"/>
      <c r="X152" s="275"/>
      <c r="Y152" s="275"/>
      <c r="Z152" s="275"/>
      <c r="AA152" s="275"/>
      <c r="AB152" s="275"/>
      <c r="AC152" s="275"/>
      <c r="AD152" s="275"/>
      <c r="AE152" s="275"/>
      <c r="AF152" s="275"/>
      <c r="AG152" s="275"/>
      <c r="AH152" s="275"/>
      <c r="AI152" s="275"/>
      <c r="AJ152" s="275"/>
      <c r="AK152" s="275"/>
    </row>
    <row r="153" spans="2:37" s="66" customFormat="1" ht="18" customHeight="1" x14ac:dyDescent="0.4">
      <c r="B153" s="916" t="s">
        <v>623</v>
      </c>
      <c r="C153" s="917"/>
      <c r="D153" s="917"/>
      <c r="E153" s="917"/>
      <c r="F153" s="918"/>
      <c r="G153" s="922"/>
      <c r="H153" s="922"/>
      <c r="I153" s="922"/>
      <c r="J153" s="922"/>
      <c r="K153" s="922"/>
      <c r="L153" s="922"/>
      <c r="M153" s="922"/>
      <c r="N153" s="922"/>
      <c r="O153" s="922"/>
      <c r="P153" s="922"/>
      <c r="Q153" s="922"/>
      <c r="R153" s="922"/>
      <c r="S153" s="922"/>
      <c r="T153" s="922"/>
      <c r="U153" s="922"/>
      <c r="V153" s="922"/>
      <c r="W153" s="922"/>
      <c r="X153" s="922"/>
      <c r="Y153" s="922"/>
      <c r="Z153" s="922"/>
      <c r="AA153" s="922"/>
      <c r="AB153" s="922"/>
      <c r="AC153" s="922"/>
      <c r="AD153" s="922"/>
      <c r="AE153" s="922"/>
      <c r="AF153" s="922"/>
      <c r="AG153" s="922"/>
      <c r="AH153" s="922"/>
      <c r="AI153" s="922"/>
      <c r="AJ153" s="922"/>
      <c r="AK153" s="923"/>
    </row>
    <row r="154" spans="2:37" s="66" customFormat="1" ht="18" customHeight="1" thickBot="1" x14ac:dyDescent="0.45">
      <c r="B154" s="919"/>
      <c r="C154" s="920"/>
      <c r="D154" s="920"/>
      <c r="E154" s="920"/>
      <c r="F154" s="921"/>
      <c r="G154" s="924"/>
      <c r="H154" s="924"/>
      <c r="I154" s="924"/>
      <c r="J154" s="924"/>
      <c r="K154" s="924"/>
      <c r="L154" s="924"/>
      <c r="M154" s="924"/>
      <c r="N154" s="924"/>
      <c r="O154" s="924"/>
      <c r="P154" s="924"/>
      <c r="Q154" s="924"/>
      <c r="R154" s="924"/>
      <c r="S154" s="924"/>
      <c r="T154" s="924"/>
      <c r="U154" s="924"/>
      <c r="V154" s="924"/>
      <c r="W154" s="924"/>
      <c r="X154" s="924"/>
      <c r="Y154" s="924"/>
      <c r="Z154" s="924"/>
      <c r="AA154" s="924"/>
      <c r="AB154" s="924"/>
      <c r="AC154" s="924"/>
      <c r="AD154" s="924"/>
      <c r="AE154" s="924"/>
      <c r="AF154" s="924"/>
      <c r="AG154" s="924"/>
      <c r="AH154" s="924"/>
      <c r="AI154" s="924"/>
      <c r="AJ154" s="924"/>
      <c r="AK154" s="925"/>
    </row>
    <row r="155" spans="2:37" s="66" customFormat="1" ht="18" customHeight="1" x14ac:dyDescent="0.4">
      <c r="B155" s="57" t="s">
        <v>624</v>
      </c>
      <c r="C155" s="128" t="s">
        <v>625</v>
      </c>
      <c r="AH155" s="34"/>
      <c r="AJ155" s="85"/>
    </row>
    <row r="156" spans="2:37" s="66" customFormat="1" ht="18" customHeight="1" x14ac:dyDescent="0.4">
      <c r="B156" s="57"/>
      <c r="C156" s="128"/>
      <c r="AH156" s="34"/>
      <c r="AJ156" s="85" t="s">
        <v>302</v>
      </c>
    </row>
    <row r="157" spans="2:37" s="66" customFormat="1" ht="18" customHeight="1" x14ac:dyDescent="0.4">
      <c r="B157" s="57"/>
      <c r="C157" s="128"/>
      <c r="AH157" s="34"/>
      <c r="AJ157" s="85"/>
    </row>
    <row r="158" spans="2:37" s="66" customFormat="1" ht="18" customHeight="1" x14ac:dyDescent="0.4">
      <c r="B158" s="129" t="s">
        <v>349</v>
      </c>
      <c r="C158" s="128"/>
      <c r="AH158" s="34"/>
      <c r="AJ158" s="85"/>
    </row>
    <row r="159" spans="2:37" s="66" customFormat="1" ht="24.95" customHeight="1" x14ac:dyDescent="0.4">
      <c r="B159" s="942" t="s">
        <v>350</v>
      </c>
      <c r="C159" s="943"/>
      <c r="D159" s="943"/>
      <c r="E159" s="943"/>
      <c r="F159" s="944"/>
      <c r="G159" s="941" t="s">
        <v>351</v>
      </c>
      <c r="H159" s="927"/>
      <c r="I159" s="928"/>
      <c r="J159" s="929" t="s">
        <v>352</v>
      </c>
      <c r="K159" s="930"/>
      <c r="L159" s="930"/>
      <c r="M159" s="930"/>
      <c r="N159" s="930"/>
      <c r="O159" s="931">
        <v>15</v>
      </c>
      <c r="P159" s="931"/>
      <c r="Q159" s="877" t="s">
        <v>353</v>
      </c>
      <c r="R159" s="877"/>
      <c r="S159" s="877"/>
      <c r="T159" s="877"/>
      <c r="U159" s="877"/>
      <c r="V159" s="877"/>
      <c r="W159" s="932" t="s">
        <v>354</v>
      </c>
      <c r="X159" s="933"/>
      <c r="Y159" s="933"/>
      <c r="Z159" s="933"/>
      <c r="AA159" s="933"/>
      <c r="AB159" s="933"/>
      <c r="AC159" s="933"/>
      <c r="AD159" s="933"/>
      <c r="AE159" s="933"/>
      <c r="AF159" s="933"/>
      <c r="AG159" s="933"/>
      <c r="AH159" s="933"/>
      <c r="AI159" s="933"/>
      <c r="AJ159" s="933"/>
      <c r="AK159" s="934"/>
    </row>
    <row r="160" spans="2:37" s="66" customFormat="1" ht="24.95" customHeight="1" x14ac:dyDescent="0.4">
      <c r="B160" s="945"/>
      <c r="C160" s="946"/>
      <c r="D160" s="946"/>
      <c r="E160" s="946"/>
      <c r="F160" s="947"/>
      <c r="G160" s="926" t="s">
        <v>355</v>
      </c>
      <c r="H160" s="927"/>
      <c r="I160" s="928"/>
      <c r="J160" s="929" t="s">
        <v>352</v>
      </c>
      <c r="K160" s="930"/>
      <c r="L160" s="930"/>
      <c r="M160" s="930"/>
      <c r="N160" s="930"/>
      <c r="O160" s="931">
        <v>10</v>
      </c>
      <c r="P160" s="931"/>
      <c r="Q160" s="877" t="s">
        <v>353</v>
      </c>
      <c r="R160" s="877"/>
      <c r="S160" s="877"/>
      <c r="T160" s="877"/>
      <c r="U160" s="877"/>
      <c r="V160" s="877"/>
      <c r="W160" s="935"/>
      <c r="X160" s="936"/>
      <c r="Y160" s="936"/>
      <c r="Z160" s="936"/>
      <c r="AA160" s="936"/>
      <c r="AB160" s="936"/>
      <c r="AC160" s="936"/>
      <c r="AD160" s="936"/>
      <c r="AE160" s="936"/>
      <c r="AF160" s="936"/>
      <c r="AG160" s="936"/>
      <c r="AH160" s="936"/>
      <c r="AI160" s="936"/>
      <c r="AJ160" s="936"/>
      <c r="AK160" s="937"/>
    </row>
    <row r="161" spans="2:41" s="66" customFormat="1" ht="24.95" customHeight="1" x14ac:dyDescent="0.4">
      <c r="B161" s="945"/>
      <c r="C161" s="946"/>
      <c r="D161" s="946"/>
      <c r="E161" s="946"/>
      <c r="F161" s="947"/>
      <c r="G161" s="926" t="s">
        <v>356</v>
      </c>
      <c r="H161" s="927"/>
      <c r="I161" s="928"/>
      <c r="J161" s="929" t="s">
        <v>352</v>
      </c>
      <c r="K161" s="930"/>
      <c r="L161" s="930"/>
      <c r="M161" s="930"/>
      <c r="N161" s="930"/>
      <c r="O161" s="931">
        <v>5</v>
      </c>
      <c r="P161" s="931"/>
      <c r="Q161" s="877" t="s">
        <v>353</v>
      </c>
      <c r="R161" s="877"/>
      <c r="S161" s="877"/>
      <c r="T161" s="877"/>
      <c r="U161" s="877"/>
      <c r="V161" s="877"/>
      <c r="W161" s="935"/>
      <c r="X161" s="936"/>
      <c r="Y161" s="936"/>
      <c r="Z161" s="936"/>
      <c r="AA161" s="936"/>
      <c r="AB161" s="936"/>
      <c r="AC161" s="936"/>
      <c r="AD161" s="936"/>
      <c r="AE161" s="936"/>
      <c r="AF161" s="936"/>
      <c r="AG161" s="936"/>
      <c r="AH161" s="936"/>
      <c r="AI161" s="936"/>
      <c r="AJ161" s="936"/>
      <c r="AK161" s="937"/>
    </row>
    <row r="162" spans="2:41" s="66" customFormat="1" ht="24.95" customHeight="1" x14ac:dyDescent="0.4">
      <c r="B162" s="948"/>
      <c r="C162" s="949"/>
      <c r="D162" s="949"/>
      <c r="E162" s="949"/>
      <c r="F162" s="950"/>
      <c r="G162" s="941" t="s">
        <v>253</v>
      </c>
      <c r="H162" s="927"/>
      <c r="I162" s="928"/>
      <c r="J162" s="929" t="s">
        <v>352</v>
      </c>
      <c r="K162" s="930"/>
      <c r="L162" s="930"/>
      <c r="M162" s="930"/>
      <c r="N162" s="930"/>
      <c r="O162" s="931">
        <v>10</v>
      </c>
      <c r="P162" s="931"/>
      <c r="Q162" s="877" t="s">
        <v>353</v>
      </c>
      <c r="R162" s="877"/>
      <c r="S162" s="877"/>
      <c r="T162" s="877"/>
      <c r="U162" s="877"/>
      <c r="V162" s="877"/>
      <c r="W162" s="938"/>
      <c r="X162" s="939"/>
      <c r="Y162" s="939"/>
      <c r="Z162" s="939"/>
      <c r="AA162" s="939"/>
      <c r="AB162" s="939"/>
      <c r="AC162" s="939"/>
      <c r="AD162" s="939"/>
      <c r="AE162" s="939"/>
      <c r="AF162" s="939"/>
      <c r="AG162" s="939"/>
      <c r="AH162" s="939"/>
      <c r="AI162" s="939"/>
      <c r="AJ162" s="939"/>
      <c r="AK162" s="940"/>
    </row>
    <row r="163" spans="2:41" ht="24" customHeight="1" x14ac:dyDescent="0.4">
      <c r="B163" s="896" t="s">
        <v>357</v>
      </c>
      <c r="C163" s="897"/>
      <c r="D163" s="897"/>
      <c r="E163" s="897"/>
      <c r="F163" s="898"/>
      <c r="G163" s="861" t="s">
        <v>358</v>
      </c>
      <c r="H163" s="890"/>
      <c r="I163" s="890"/>
      <c r="J163" s="890"/>
      <c r="K163" s="862"/>
      <c r="L163" s="908" t="s">
        <v>359</v>
      </c>
      <c r="M163" s="909"/>
      <c r="N163" s="909"/>
      <c r="O163" s="909"/>
      <c r="P163" s="909"/>
      <c r="Q163" s="909"/>
      <c r="R163" s="909"/>
      <c r="S163" s="909"/>
      <c r="T163" s="909"/>
      <c r="U163" s="909"/>
      <c r="V163" s="909"/>
      <c r="W163" s="909"/>
      <c r="X163" s="909"/>
      <c r="Y163" s="909"/>
      <c r="Z163" s="909"/>
      <c r="AA163" s="909"/>
      <c r="AB163" s="909"/>
      <c r="AC163" s="909"/>
      <c r="AD163" s="909"/>
      <c r="AE163" s="909"/>
      <c r="AF163" s="909"/>
      <c r="AG163" s="909"/>
      <c r="AH163" s="909"/>
      <c r="AI163" s="909"/>
      <c r="AJ163" s="909"/>
      <c r="AK163" s="910"/>
      <c r="AN163" s="34" t="s">
        <v>360</v>
      </c>
      <c r="AO163" s="34" t="s">
        <v>359</v>
      </c>
    </row>
    <row r="164" spans="2:41" ht="24" customHeight="1" x14ac:dyDescent="0.4">
      <c r="B164" s="905"/>
      <c r="C164" s="906"/>
      <c r="D164" s="906"/>
      <c r="E164" s="906"/>
      <c r="F164" s="907"/>
      <c r="G164" s="911" t="s">
        <v>361</v>
      </c>
      <c r="H164" s="911"/>
      <c r="I164" s="911"/>
      <c r="J164" s="911" t="s">
        <v>362</v>
      </c>
      <c r="K164" s="911"/>
      <c r="L164" s="902" t="s">
        <v>363</v>
      </c>
      <c r="M164" s="902"/>
      <c r="N164" s="902"/>
      <c r="O164" s="902"/>
      <c r="P164" s="902"/>
      <c r="Q164" s="902"/>
      <c r="R164" s="902"/>
      <c r="S164" s="902"/>
      <c r="T164" s="902"/>
      <c r="U164" s="902"/>
      <c r="V164" s="902"/>
      <c r="W164" s="902"/>
      <c r="X164" s="902"/>
      <c r="Y164" s="902"/>
      <c r="Z164" s="902"/>
      <c r="AA164" s="902"/>
      <c r="AB164" s="902"/>
      <c r="AC164" s="902"/>
      <c r="AD164" s="902"/>
      <c r="AE164" s="902"/>
      <c r="AF164" s="902"/>
      <c r="AG164" s="902"/>
      <c r="AH164" s="902"/>
      <c r="AI164" s="902"/>
      <c r="AJ164" s="902"/>
      <c r="AK164" s="902"/>
    </row>
    <row r="165" spans="2:41" ht="24" customHeight="1" x14ac:dyDescent="0.4">
      <c r="B165" s="905"/>
      <c r="C165" s="906"/>
      <c r="D165" s="906"/>
      <c r="E165" s="906"/>
      <c r="F165" s="907"/>
      <c r="G165" s="911"/>
      <c r="H165" s="911"/>
      <c r="I165" s="911"/>
      <c r="J165" s="911" t="s">
        <v>364</v>
      </c>
      <c r="K165" s="911"/>
      <c r="L165" s="902" t="s">
        <v>365</v>
      </c>
      <c r="M165" s="902"/>
      <c r="N165" s="902"/>
      <c r="O165" s="902"/>
      <c r="P165" s="902"/>
      <c r="Q165" s="902"/>
      <c r="R165" s="902"/>
      <c r="S165" s="902"/>
      <c r="T165" s="902"/>
      <c r="U165" s="902"/>
      <c r="V165" s="902"/>
      <c r="W165" s="902"/>
      <c r="X165" s="902"/>
      <c r="Y165" s="902"/>
      <c r="Z165" s="902"/>
      <c r="AA165" s="902"/>
      <c r="AB165" s="902"/>
      <c r="AC165" s="902"/>
      <c r="AD165" s="902"/>
      <c r="AE165" s="902"/>
      <c r="AF165" s="902"/>
      <c r="AG165" s="902"/>
      <c r="AH165" s="902"/>
      <c r="AI165" s="902"/>
      <c r="AJ165" s="902"/>
      <c r="AK165" s="902"/>
    </row>
    <row r="166" spans="2:41" ht="27.95" customHeight="1" x14ac:dyDescent="0.4">
      <c r="B166" s="905"/>
      <c r="C166" s="906"/>
      <c r="D166" s="906"/>
      <c r="E166" s="906"/>
      <c r="F166" s="907"/>
      <c r="G166" s="911"/>
      <c r="H166" s="911"/>
      <c r="I166" s="911"/>
      <c r="J166" s="911" t="s">
        <v>366</v>
      </c>
      <c r="K166" s="911"/>
      <c r="L166" s="912" t="s">
        <v>367</v>
      </c>
      <c r="M166" s="913"/>
      <c r="N166" s="913"/>
      <c r="O166" s="913"/>
      <c r="P166" s="913"/>
      <c r="Q166" s="893" t="s">
        <v>368</v>
      </c>
      <c r="R166" s="894"/>
      <c r="S166" s="894"/>
      <c r="T166" s="894"/>
      <c r="U166" s="894"/>
      <c r="V166" s="894"/>
      <c r="W166" s="894"/>
      <c r="X166" s="894"/>
      <c r="Y166" s="894"/>
      <c r="Z166" s="894"/>
      <c r="AA166" s="894"/>
      <c r="AB166" s="894"/>
      <c r="AC166" s="894"/>
      <c r="AD166" s="894"/>
      <c r="AE166" s="894"/>
      <c r="AF166" s="894"/>
      <c r="AG166" s="894"/>
      <c r="AH166" s="894"/>
      <c r="AI166" s="894"/>
      <c r="AJ166" s="894"/>
      <c r="AK166" s="895"/>
    </row>
    <row r="167" spans="2:41" ht="21.95" customHeight="1" x14ac:dyDescent="0.4">
      <c r="B167" s="896" t="s">
        <v>369</v>
      </c>
      <c r="C167" s="897"/>
      <c r="D167" s="897"/>
      <c r="E167" s="897"/>
      <c r="F167" s="898"/>
      <c r="G167" s="861" t="s">
        <v>370</v>
      </c>
      <c r="H167" s="890"/>
      <c r="I167" s="890"/>
      <c r="J167" s="890"/>
      <c r="K167" s="862"/>
      <c r="L167" s="902" t="s">
        <v>371</v>
      </c>
      <c r="M167" s="902"/>
      <c r="N167" s="902"/>
      <c r="O167" s="902"/>
      <c r="P167" s="902"/>
      <c r="Q167" s="902"/>
      <c r="R167" s="902"/>
      <c r="S167" s="902"/>
      <c r="T167" s="902"/>
      <c r="U167" s="902"/>
      <c r="V167" s="902"/>
      <c r="W167" s="902"/>
      <c r="X167" s="902"/>
      <c r="Y167" s="902"/>
      <c r="Z167" s="902"/>
      <c r="AA167" s="902"/>
      <c r="AB167" s="902"/>
      <c r="AC167" s="902"/>
      <c r="AD167" s="902"/>
      <c r="AE167" s="902"/>
      <c r="AF167" s="902"/>
      <c r="AG167" s="902"/>
      <c r="AH167" s="902"/>
      <c r="AI167" s="902"/>
      <c r="AJ167" s="902"/>
      <c r="AK167" s="902"/>
    </row>
    <row r="168" spans="2:41" ht="30" customHeight="1" x14ac:dyDescent="0.4">
      <c r="B168" s="899"/>
      <c r="C168" s="900"/>
      <c r="D168" s="900"/>
      <c r="E168" s="900"/>
      <c r="F168" s="901"/>
      <c r="G168" s="861" t="s">
        <v>372</v>
      </c>
      <c r="H168" s="890"/>
      <c r="I168" s="890"/>
      <c r="J168" s="890"/>
      <c r="K168" s="862"/>
      <c r="L168" s="903" t="s">
        <v>373</v>
      </c>
      <c r="M168" s="904"/>
      <c r="N168" s="904"/>
      <c r="O168" s="904"/>
      <c r="P168" s="904"/>
      <c r="Q168" s="904"/>
      <c r="R168" s="904"/>
      <c r="S168" s="904"/>
      <c r="T168" s="904"/>
      <c r="U168" s="904"/>
      <c r="V168" s="904"/>
      <c r="W168" s="904"/>
      <c r="X168" s="904"/>
      <c r="Y168" s="904"/>
      <c r="Z168" s="904"/>
      <c r="AA168" s="904"/>
      <c r="AB168" s="904"/>
      <c r="AC168" s="904"/>
      <c r="AD168" s="904"/>
      <c r="AE168" s="904"/>
      <c r="AF168" s="904"/>
      <c r="AG168" s="904"/>
      <c r="AH168" s="904"/>
      <c r="AI168" s="904"/>
      <c r="AJ168" s="904"/>
      <c r="AK168" s="904"/>
    </row>
    <row r="170" spans="2:41" ht="15" customHeight="1" x14ac:dyDescent="0.4">
      <c r="B170" s="130" t="s">
        <v>374</v>
      </c>
      <c r="C170" s="131"/>
      <c r="D170" s="131"/>
      <c r="E170" s="131"/>
      <c r="F170" s="131"/>
      <c r="G170" s="131"/>
      <c r="H170" s="131"/>
      <c r="I170" s="131"/>
      <c r="J170" s="131"/>
      <c r="K170" s="131"/>
      <c r="L170" s="131"/>
      <c r="M170" s="131"/>
      <c r="N170" s="131"/>
      <c r="O170" s="131"/>
      <c r="P170" s="131"/>
      <c r="Q170" s="131"/>
      <c r="R170" s="131"/>
      <c r="S170" s="131"/>
      <c r="T170" s="131"/>
      <c r="U170" s="131"/>
      <c r="V170" s="131"/>
      <c r="W170" s="131"/>
      <c r="X170" s="131"/>
      <c r="Y170" s="131"/>
      <c r="Z170" s="131"/>
      <c r="AA170" s="131"/>
      <c r="AB170" s="131"/>
      <c r="AC170" s="131"/>
      <c r="AD170" s="131"/>
      <c r="AE170" s="131"/>
      <c r="AF170" s="131"/>
      <c r="AG170" s="131"/>
      <c r="AH170" s="131"/>
      <c r="AI170" s="131"/>
      <c r="AJ170" s="131"/>
      <c r="AK170" s="131"/>
    </row>
    <row r="171" spans="2:41" ht="9.9499999999999993" customHeight="1" x14ac:dyDescent="0.4"/>
    <row r="172" spans="2:41" ht="24.95" customHeight="1" x14ac:dyDescent="0.4">
      <c r="B172" s="879" t="s">
        <v>375</v>
      </c>
      <c r="C172" s="880"/>
      <c r="D172" s="880"/>
      <c r="E172" s="881"/>
      <c r="F172" s="885" t="s">
        <v>376</v>
      </c>
      <c r="G172" s="872"/>
      <c r="H172" s="861" t="s">
        <v>377</v>
      </c>
      <c r="I172" s="890"/>
      <c r="J172" s="862"/>
      <c r="K172" s="891"/>
      <c r="L172" s="891"/>
      <c r="M172" s="891"/>
      <c r="N172" s="891"/>
      <c r="O172" s="891"/>
      <c r="P172" s="891"/>
      <c r="Q172" s="891"/>
      <c r="R172" s="891"/>
      <c r="S172" s="891"/>
      <c r="T172" s="891"/>
      <c r="U172" s="891"/>
      <c r="V172" s="891"/>
      <c r="W172" s="891"/>
      <c r="X172" s="891"/>
      <c r="Y172" s="891"/>
      <c r="Z172" s="891"/>
      <c r="AA172" s="891"/>
      <c r="AB172" s="891"/>
      <c r="AC172" s="891"/>
      <c r="AD172" s="891"/>
      <c r="AE172" s="891"/>
      <c r="AF172" s="891"/>
      <c r="AG172" s="891"/>
      <c r="AH172" s="891"/>
      <c r="AI172" s="891"/>
      <c r="AJ172" s="891"/>
      <c r="AK172" s="892"/>
      <c r="AL172" s="108"/>
    </row>
    <row r="173" spans="2:41" ht="24.95" customHeight="1" x14ac:dyDescent="0.4">
      <c r="B173" s="882"/>
      <c r="C173" s="883"/>
      <c r="D173" s="883"/>
      <c r="E173" s="884"/>
      <c r="F173" s="886"/>
      <c r="G173" s="887"/>
      <c r="H173" s="861" t="s">
        <v>378</v>
      </c>
      <c r="I173" s="890"/>
      <c r="J173" s="862"/>
      <c r="K173" s="861" t="s">
        <v>379</v>
      </c>
      <c r="L173" s="862"/>
      <c r="M173" s="863"/>
      <c r="N173" s="864"/>
      <c r="O173" s="864"/>
      <c r="P173" s="864"/>
      <c r="Q173" s="864"/>
      <c r="R173" s="864"/>
      <c r="S173" s="865"/>
      <c r="T173" s="861" t="s">
        <v>380</v>
      </c>
      <c r="U173" s="890"/>
      <c r="V173" s="862"/>
      <c r="W173" s="863"/>
      <c r="X173" s="864"/>
      <c r="Y173" s="864"/>
      <c r="Z173" s="864"/>
      <c r="AA173" s="864"/>
      <c r="AB173" s="864"/>
      <c r="AC173" s="864"/>
      <c r="AD173" s="865"/>
      <c r="AE173" s="861" t="s">
        <v>381</v>
      </c>
      <c r="AF173" s="862"/>
      <c r="AG173" s="858"/>
      <c r="AH173" s="859"/>
      <c r="AI173" s="859"/>
      <c r="AJ173" s="859"/>
      <c r="AK173" s="860"/>
      <c r="AL173" s="108"/>
    </row>
    <row r="174" spans="2:41" ht="24.95" customHeight="1" x14ac:dyDescent="0.4">
      <c r="B174" s="882"/>
      <c r="C174" s="883"/>
      <c r="D174" s="883"/>
      <c r="E174" s="884"/>
      <c r="F174" s="888"/>
      <c r="G174" s="889"/>
      <c r="H174" s="861"/>
      <c r="I174" s="890"/>
      <c r="J174" s="862"/>
      <c r="K174" s="861" t="s">
        <v>382</v>
      </c>
      <c r="L174" s="862"/>
      <c r="M174" s="863"/>
      <c r="N174" s="864"/>
      <c r="O174" s="864"/>
      <c r="P174" s="864"/>
      <c r="Q174" s="864"/>
      <c r="R174" s="864"/>
      <c r="S174" s="864"/>
      <c r="T174" s="864"/>
      <c r="U174" s="864"/>
      <c r="V174" s="864"/>
      <c r="W174" s="864"/>
      <c r="X174" s="864"/>
      <c r="Y174" s="864"/>
      <c r="Z174" s="864"/>
      <c r="AA174" s="864"/>
      <c r="AB174" s="864"/>
      <c r="AC174" s="864"/>
      <c r="AD174" s="864"/>
      <c r="AE174" s="864"/>
      <c r="AF174" s="864"/>
      <c r="AG174" s="864"/>
      <c r="AH174" s="864"/>
      <c r="AI174" s="864"/>
      <c r="AJ174" s="864"/>
      <c r="AK174" s="865"/>
      <c r="AL174" s="108"/>
    </row>
    <row r="175" spans="2:41" ht="24.95" customHeight="1" x14ac:dyDescent="0.4">
      <c r="B175" s="882"/>
      <c r="C175" s="883"/>
      <c r="D175" s="883"/>
      <c r="E175" s="884"/>
      <c r="F175" s="866" t="s">
        <v>383</v>
      </c>
      <c r="G175" s="867"/>
      <c r="H175" s="867"/>
      <c r="I175" s="867"/>
      <c r="J175" s="868"/>
      <c r="K175" s="869"/>
      <c r="L175" s="869"/>
      <c r="M175" s="869"/>
      <c r="N175" s="869"/>
      <c r="O175" s="869"/>
      <c r="P175" s="869"/>
      <c r="Q175" s="869"/>
      <c r="R175" s="869"/>
      <c r="S175" s="869"/>
      <c r="T175" s="869"/>
      <c r="U175" s="869"/>
      <c r="V175" s="869"/>
      <c r="W175" s="869"/>
      <c r="X175" s="869"/>
      <c r="Y175" s="869"/>
      <c r="Z175" s="869"/>
      <c r="AA175" s="869"/>
      <c r="AB175" s="869"/>
      <c r="AC175" s="869"/>
      <c r="AD175" s="869"/>
      <c r="AE175" s="869"/>
      <c r="AF175" s="869"/>
      <c r="AG175" s="869"/>
      <c r="AH175" s="869"/>
      <c r="AI175" s="869"/>
      <c r="AJ175" s="869"/>
      <c r="AK175" s="870"/>
      <c r="AL175" s="108"/>
    </row>
    <row r="176" spans="2:41" ht="24.95" customHeight="1" x14ac:dyDescent="0.4">
      <c r="B176" s="882"/>
      <c r="C176" s="883"/>
      <c r="D176" s="883"/>
      <c r="E176" s="884"/>
      <c r="F176" s="871" t="s">
        <v>384</v>
      </c>
      <c r="G176" s="872"/>
      <c r="H176" s="872"/>
      <c r="I176" s="872"/>
      <c r="J176" s="873"/>
      <c r="K176" s="861" t="s">
        <v>385</v>
      </c>
      <c r="L176" s="862"/>
      <c r="M176" s="874" t="s">
        <v>386</v>
      </c>
      <c r="N176" s="875"/>
      <c r="O176" s="875"/>
      <c r="P176" s="875"/>
      <c r="Q176" s="875"/>
      <c r="R176" s="875"/>
      <c r="S176" s="876"/>
      <c r="T176" s="132" t="s">
        <v>248</v>
      </c>
      <c r="U176" s="877" t="s">
        <v>387</v>
      </c>
      <c r="V176" s="877"/>
      <c r="W176" s="877"/>
      <c r="X176" s="877"/>
      <c r="Y176" s="877"/>
      <c r="Z176" s="877"/>
      <c r="AA176" s="877"/>
      <c r="AB176" s="877"/>
      <c r="AC176" s="877"/>
      <c r="AD176" s="877"/>
      <c r="AE176" s="877"/>
      <c r="AF176" s="877"/>
      <c r="AG176" s="877"/>
      <c r="AH176" s="877"/>
      <c r="AI176" s="877"/>
      <c r="AJ176" s="877"/>
      <c r="AK176" s="878"/>
      <c r="AL176" s="108"/>
    </row>
    <row r="177" spans="1:38" ht="24.95" customHeight="1" x14ac:dyDescent="0.4">
      <c r="B177" s="848" t="s">
        <v>388</v>
      </c>
      <c r="C177" s="849"/>
      <c r="D177" s="849"/>
      <c r="E177" s="850"/>
      <c r="F177" s="851" t="s">
        <v>389</v>
      </c>
      <c r="G177" s="852"/>
      <c r="H177" s="852"/>
      <c r="I177" s="852"/>
      <c r="J177" s="853"/>
      <c r="K177" s="854" t="s">
        <v>390</v>
      </c>
      <c r="L177" s="855"/>
      <c r="M177" s="855"/>
      <c r="N177" s="855"/>
      <c r="O177" s="855"/>
      <c r="P177" s="855"/>
      <c r="Q177" s="856"/>
      <c r="R177" s="133"/>
      <c r="S177" s="134"/>
      <c r="T177" s="266"/>
      <c r="U177" s="266"/>
      <c r="V177" s="266"/>
      <c r="W177" s="266"/>
      <c r="X177" s="266"/>
      <c r="Y177" s="266"/>
      <c r="Z177" s="266"/>
      <c r="AA177" s="266"/>
      <c r="AB177" s="266"/>
      <c r="AC177" s="266"/>
      <c r="AD177" s="266"/>
      <c r="AE177" s="266"/>
      <c r="AF177" s="266"/>
      <c r="AG177" s="266"/>
      <c r="AH177" s="266"/>
      <c r="AI177" s="266"/>
      <c r="AJ177" s="266"/>
      <c r="AK177" s="267"/>
      <c r="AL177" s="108"/>
    </row>
    <row r="178" spans="1:38" s="66" customFormat="1" ht="9.9499999999999993" customHeight="1" x14ac:dyDescent="0.4">
      <c r="T178" s="34"/>
      <c r="U178" s="34"/>
      <c r="V178" s="34"/>
      <c r="W178" s="34"/>
      <c r="X178" s="34"/>
      <c r="Y178" s="34"/>
      <c r="Z178" s="34"/>
      <c r="AA178" s="34"/>
      <c r="AB178" s="34"/>
      <c r="AC178" s="34"/>
      <c r="AD178" s="34"/>
      <c r="AE178" s="34"/>
      <c r="AF178" s="34"/>
      <c r="AG178" s="34"/>
      <c r="AH178" s="34"/>
      <c r="AI178" s="34"/>
      <c r="AJ178" s="34"/>
      <c r="AK178" s="34"/>
    </row>
    <row r="179" spans="1:38" s="66" customFormat="1" ht="12" customHeight="1" x14ac:dyDescent="0.4">
      <c r="B179" s="135" t="s">
        <v>155</v>
      </c>
      <c r="C179" s="136"/>
      <c r="D179" s="136"/>
      <c r="E179" s="857" t="s">
        <v>391</v>
      </c>
      <c r="F179" s="857"/>
      <c r="G179" s="857"/>
      <c r="H179" s="857"/>
      <c r="I179" s="857"/>
      <c r="J179" s="857"/>
      <c r="K179" s="857"/>
      <c r="L179" s="857"/>
      <c r="M179" s="857"/>
      <c r="N179" s="857"/>
      <c r="O179" s="857"/>
      <c r="P179" s="857"/>
      <c r="Q179" s="857"/>
      <c r="R179" s="857"/>
      <c r="S179" s="857"/>
      <c r="T179" s="857"/>
      <c r="U179" s="857"/>
      <c r="V179" s="857"/>
      <c r="W179" s="857"/>
      <c r="X179" s="857"/>
      <c r="Y179" s="857"/>
      <c r="Z179" s="857"/>
      <c r="AA179" s="857"/>
      <c r="AB179" s="857"/>
      <c r="AC179" s="857"/>
      <c r="AD179" s="857"/>
      <c r="AE179" s="857"/>
      <c r="AF179" s="857"/>
      <c r="AG179" s="857"/>
      <c r="AH179" s="857"/>
      <c r="AI179" s="857"/>
      <c r="AJ179" s="857"/>
      <c r="AK179" s="857"/>
    </row>
    <row r="180" spans="1:38" ht="12" customHeight="1" x14ac:dyDescent="0.4">
      <c r="E180" s="857" t="s">
        <v>392</v>
      </c>
      <c r="F180" s="857"/>
      <c r="G180" s="857"/>
      <c r="H180" s="857"/>
      <c r="I180" s="857"/>
      <c r="J180" s="857"/>
      <c r="K180" s="857"/>
      <c r="L180" s="857"/>
      <c r="M180" s="857"/>
      <c r="N180" s="857"/>
      <c r="O180" s="857"/>
      <c r="P180" s="857"/>
      <c r="Q180" s="857"/>
      <c r="R180" s="857"/>
      <c r="S180" s="857"/>
      <c r="T180" s="857"/>
      <c r="U180" s="857"/>
      <c r="V180" s="857"/>
      <c r="W180" s="857"/>
      <c r="X180" s="857"/>
      <c r="Y180" s="857"/>
      <c r="Z180" s="857"/>
      <c r="AA180" s="857"/>
      <c r="AB180" s="857"/>
      <c r="AC180" s="857"/>
      <c r="AD180" s="857"/>
      <c r="AE180" s="857"/>
      <c r="AF180" s="857"/>
      <c r="AG180" s="857"/>
      <c r="AH180" s="857"/>
      <c r="AI180" s="857"/>
      <c r="AJ180" s="857"/>
      <c r="AK180" s="857"/>
    </row>
    <row r="182" spans="1:38" ht="18" customHeight="1" x14ac:dyDescent="0.4">
      <c r="B182" s="34" t="s">
        <v>393</v>
      </c>
    </row>
    <row r="183" spans="1:38" ht="18" customHeight="1" x14ac:dyDescent="0.4">
      <c r="B183" s="845" t="s">
        <v>394</v>
      </c>
      <c r="C183" s="845"/>
      <c r="D183" s="845"/>
      <c r="E183" s="845"/>
      <c r="F183" s="845"/>
      <c r="G183" s="845"/>
      <c r="H183" s="845"/>
      <c r="I183" s="845"/>
      <c r="J183" s="845"/>
      <c r="K183" s="845"/>
      <c r="L183" s="845"/>
      <c r="M183" s="845"/>
      <c r="N183" s="845"/>
      <c r="O183" s="845"/>
      <c r="P183" s="845"/>
      <c r="Q183" s="845"/>
      <c r="R183" s="845"/>
      <c r="S183" s="845"/>
      <c r="T183" s="845"/>
      <c r="U183" s="845"/>
      <c r="V183" s="838" t="s">
        <v>395</v>
      </c>
      <c r="W183" s="837"/>
      <c r="X183" s="837"/>
      <c r="Y183" s="846"/>
      <c r="Z183" s="847" t="s">
        <v>396</v>
      </c>
      <c r="AA183" s="847"/>
      <c r="AB183" s="847"/>
      <c r="AC183" s="847"/>
      <c r="AD183" s="838" t="s">
        <v>397</v>
      </c>
      <c r="AE183" s="837"/>
      <c r="AF183" s="837"/>
      <c r="AG183" s="846"/>
    </row>
    <row r="184" spans="1:38" ht="18" customHeight="1" x14ac:dyDescent="0.4">
      <c r="B184" s="223" t="s">
        <v>398</v>
      </c>
      <c r="C184" s="224"/>
      <c r="D184" s="224"/>
      <c r="E184" s="224"/>
      <c r="F184" s="224"/>
      <c r="G184" s="224"/>
      <c r="H184" s="224"/>
      <c r="I184" s="224"/>
      <c r="J184" s="224"/>
      <c r="K184" s="224"/>
      <c r="L184" s="224"/>
      <c r="M184" s="224"/>
      <c r="N184" s="224"/>
      <c r="O184" s="224"/>
      <c r="P184" s="224"/>
      <c r="Q184" s="224"/>
      <c r="R184" s="224"/>
      <c r="S184" s="224"/>
      <c r="T184" s="224"/>
      <c r="U184" s="224"/>
      <c r="V184" s="224"/>
      <c r="W184" s="224"/>
      <c r="X184" s="224"/>
      <c r="Y184" s="224"/>
      <c r="Z184" s="224"/>
      <c r="AA184" s="224"/>
      <c r="AB184" s="224"/>
      <c r="AC184" s="224"/>
      <c r="AD184" s="224"/>
      <c r="AE184" s="224"/>
      <c r="AF184" s="224"/>
      <c r="AG184" s="225"/>
    </row>
    <row r="185" spans="1:38" ht="18" customHeight="1" x14ac:dyDescent="0.4">
      <c r="B185" s="226"/>
      <c r="C185" s="223" t="s">
        <v>399</v>
      </c>
      <c r="D185" s="227"/>
      <c r="E185" s="227"/>
      <c r="F185" s="227"/>
      <c r="G185" s="227"/>
      <c r="H185" s="227"/>
      <c r="I185" s="227"/>
      <c r="J185" s="227"/>
      <c r="K185" s="227"/>
      <c r="L185" s="227"/>
      <c r="M185" s="227"/>
      <c r="N185" s="227"/>
      <c r="O185" s="227"/>
      <c r="P185" s="227"/>
      <c r="Q185" s="227"/>
      <c r="R185" s="227"/>
      <c r="S185" s="227"/>
      <c r="T185" s="227"/>
      <c r="U185" s="227"/>
      <c r="V185" s="227"/>
      <c r="W185" s="227"/>
      <c r="X185" s="227"/>
      <c r="Y185" s="227"/>
      <c r="Z185" s="227"/>
      <c r="AA185" s="227"/>
      <c r="AB185" s="227"/>
      <c r="AC185" s="227"/>
      <c r="AD185" s="227"/>
      <c r="AE185" s="227"/>
      <c r="AF185" s="227"/>
      <c r="AG185" s="228"/>
    </row>
    <row r="186" spans="1:38" ht="18" customHeight="1" x14ac:dyDescent="0.4">
      <c r="B186" s="226"/>
      <c r="C186" s="229"/>
      <c r="D186" s="840" t="s">
        <v>351</v>
      </c>
      <c r="E186" s="841"/>
      <c r="F186" s="841"/>
      <c r="G186" s="841"/>
      <c r="H186" s="841"/>
      <c r="I186" s="841"/>
      <c r="J186" s="841"/>
      <c r="K186" s="841"/>
      <c r="L186" s="841"/>
      <c r="M186" s="841"/>
      <c r="N186" s="841"/>
      <c r="O186" s="841"/>
      <c r="P186" s="841"/>
      <c r="Q186" s="841"/>
      <c r="R186" s="841"/>
      <c r="S186" s="841"/>
      <c r="T186" s="841"/>
      <c r="U186" s="841"/>
      <c r="V186" s="841"/>
      <c r="W186" s="841"/>
      <c r="X186" s="841"/>
      <c r="Y186" s="841"/>
      <c r="Z186" s="841"/>
      <c r="AA186" s="841"/>
      <c r="AB186" s="841"/>
      <c r="AC186" s="841"/>
      <c r="AD186" s="841"/>
      <c r="AE186" s="841"/>
      <c r="AF186" s="841"/>
      <c r="AG186" s="842"/>
    </row>
    <row r="187" spans="1:38" ht="18" customHeight="1" x14ac:dyDescent="0.4">
      <c r="A187" s="230"/>
      <c r="B187" s="226"/>
      <c r="C187" s="229"/>
      <c r="D187" s="1192" t="s">
        <v>400</v>
      </c>
      <c r="E187" s="1193"/>
      <c r="F187" s="1193"/>
      <c r="G187" s="1193"/>
      <c r="H187" s="1193"/>
      <c r="I187" s="1193"/>
      <c r="J187" s="1193"/>
      <c r="K187" s="1193"/>
      <c r="L187" s="1193"/>
      <c r="M187" s="1193"/>
      <c r="N187" s="1193"/>
      <c r="O187" s="1193"/>
      <c r="P187" s="1193"/>
      <c r="Q187" s="1193"/>
      <c r="R187" s="1193"/>
      <c r="S187" s="1193"/>
      <c r="T187" s="1193"/>
      <c r="U187" s="1193"/>
      <c r="V187" s="835" t="s">
        <v>401</v>
      </c>
      <c r="W187" s="835"/>
      <c r="X187" s="835"/>
      <c r="Y187" s="835"/>
      <c r="Z187" s="824">
        <f>IF(AND($F$9="■",$AC$19="平日・日中"),1,0)</f>
        <v>0</v>
      </c>
      <c r="AA187" s="824"/>
      <c r="AB187" s="824"/>
      <c r="AC187" s="824"/>
      <c r="AD187" s="826">
        <f>Z187*40000</f>
        <v>0</v>
      </c>
      <c r="AE187" s="826"/>
      <c r="AF187" s="826"/>
      <c r="AG187" s="826"/>
    </row>
    <row r="188" spans="1:38" ht="18" customHeight="1" x14ac:dyDescent="0.4">
      <c r="A188" s="230"/>
      <c r="B188" s="226"/>
      <c r="C188" s="227"/>
      <c r="D188" s="1191" t="s">
        <v>402</v>
      </c>
      <c r="E188" s="1191"/>
      <c r="F188" s="1191"/>
      <c r="G188" s="1191"/>
      <c r="H188" s="1191"/>
      <c r="I188" s="1191"/>
      <c r="J188" s="1191"/>
      <c r="K188" s="1191"/>
      <c r="L188" s="1191"/>
      <c r="M188" s="1191"/>
      <c r="N188" s="1191"/>
      <c r="O188" s="1191"/>
      <c r="P188" s="1191"/>
      <c r="Q188" s="1191"/>
      <c r="R188" s="1191"/>
      <c r="S188" s="1191"/>
      <c r="T188" s="1191"/>
      <c r="U188" s="1191"/>
      <c r="V188" s="824" t="s">
        <v>403</v>
      </c>
      <c r="W188" s="824"/>
      <c r="X188" s="824"/>
      <c r="Y188" s="824"/>
      <c r="Z188" s="824">
        <f>IF(AND($F$9="■",$AC$19="休日・夜間"),1,0)</f>
        <v>1</v>
      </c>
      <c r="AA188" s="824"/>
      <c r="AB188" s="824"/>
      <c r="AC188" s="824"/>
      <c r="AD188" s="826">
        <f>Z188*50000</f>
        <v>50000</v>
      </c>
      <c r="AE188" s="826"/>
      <c r="AF188" s="826"/>
      <c r="AG188" s="826"/>
    </row>
    <row r="189" spans="1:38" ht="18" customHeight="1" x14ac:dyDescent="0.4">
      <c r="B189" s="226"/>
      <c r="C189" s="227"/>
      <c r="D189" s="824" t="s">
        <v>404</v>
      </c>
      <c r="E189" s="824"/>
      <c r="F189" s="824"/>
      <c r="G189" s="824"/>
      <c r="H189" s="824"/>
      <c r="I189" s="824"/>
      <c r="J189" s="824"/>
      <c r="K189" s="824"/>
      <c r="L189" s="824"/>
      <c r="M189" s="824"/>
      <c r="N189" s="824"/>
      <c r="O189" s="824"/>
      <c r="P189" s="824"/>
      <c r="Q189" s="824"/>
      <c r="R189" s="824"/>
      <c r="S189" s="824"/>
      <c r="T189" s="824"/>
      <c r="U189" s="824"/>
      <c r="V189" s="824" t="s">
        <v>401</v>
      </c>
      <c r="W189" s="824"/>
      <c r="X189" s="824"/>
      <c r="Y189" s="824"/>
      <c r="Z189" s="824">
        <f>IF($F$9="■",1,0)</f>
        <v>1</v>
      </c>
      <c r="AA189" s="824"/>
      <c r="AB189" s="824"/>
      <c r="AC189" s="824"/>
      <c r="AD189" s="826">
        <f t="shared" ref="AD189:AD190" si="0">Z189*40000</f>
        <v>40000</v>
      </c>
      <c r="AE189" s="826"/>
      <c r="AF189" s="826"/>
      <c r="AG189" s="826"/>
    </row>
    <row r="190" spans="1:38" ht="18" customHeight="1" x14ac:dyDescent="0.4">
      <c r="B190" s="226"/>
      <c r="C190" s="227"/>
      <c r="D190" s="824" t="s">
        <v>405</v>
      </c>
      <c r="E190" s="824"/>
      <c r="F190" s="824"/>
      <c r="G190" s="824"/>
      <c r="H190" s="824"/>
      <c r="I190" s="824"/>
      <c r="J190" s="824"/>
      <c r="K190" s="824"/>
      <c r="L190" s="824"/>
      <c r="M190" s="824"/>
      <c r="N190" s="824"/>
      <c r="O190" s="824"/>
      <c r="P190" s="824"/>
      <c r="Q190" s="824"/>
      <c r="R190" s="824"/>
      <c r="S190" s="824"/>
      <c r="T190" s="824"/>
      <c r="U190" s="824"/>
      <c r="V190" s="824" t="s">
        <v>401</v>
      </c>
      <c r="W190" s="824"/>
      <c r="X190" s="824"/>
      <c r="Y190" s="824"/>
      <c r="Z190" s="824">
        <f>IF(AND($H$72="■",$F$9="■"),1,0)</f>
        <v>1</v>
      </c>
      <c r="AA190" s="824"/>
      <c r="AB190" s="824"/>
      <c r="AC190" s="824"/>
      <c r="AD190" s="826">
        <f t="shared" si="0"/>
        <v>40000</v>
      </c>
      <c r="AE190" s="826"/>
      <c r="AF190" s="826"/>
      <c r="AG190" s="826"/>
    </row>
    <row r="191" spans="1:38" ht="18" customHeight="1" x14ac:dyDescent="0.4">
      <c r="B191" s="226"/>
      <c r="C191" s="227"/>
      <c r="D191" s="824" t="s">
        <v>317</v>
      </c>
      <c r="E191" s="824"/>
      <c r="F191" s="824"/>
      <c r="G191" s="824"/>
      <c r="H191" s="824"/>
      <c r="I191" s="824"/>
      <c r="J191" s="824"/>
      <c r="K191" s="824"/>
      <c r="L191" s="824"/>
      <c r="M191" s="824"/>
      <c r="N191" s="824"/>
      <c r="O191" s="824"/>
      <c r="P191" s="824"/>
      <c r="Q191" s="824"/>
      <c r="R191" s="824"/>
      <c r="S191" s="824"/>
      <c r="T191" s="824"/>
      <c r="U191" s="824"/>
      <c r="V191" s="824" t="s">
        <v>406</v>
      </c>
      <c r="W191" s="824"/>
      <c r="X191" s="824"/>
      <c r="Y191" s="824"/>
      <c r="Z191" s="824">
        <f>IF(AND($F$9="■",H96="■"),1,0)</f>
        <v>0</v>
      </c>
      <c r="AA191" s="824"/>
      <c r="AB191" s="824"/>
      <c r="AC191" s="824"/>
      <c r="AD191" s="826">
        <f>Z191*10000</f>
        <v>0</v>
      </c>
      <c r="AE191" s="826"/>
      <c r="AF191" s="826"/>
      <c r="AG191" s="826"/>
    </row>
    <row r="192" spans="1:38" ht="18" customHeight="1" x14ac:dyDescent="0.4">
      <c r="B192" s="226"/>
      <c r="C192" s="227"/>
      <c r="D192" s="824" t="s">
        <v>407</v>
      </c>
      <c r="E192" s="824"/>
      <c r="F192" s="824"/>
      <c r="G192" s="824"/>
      <c r="H192" s="824"/>
      <c r="I192" s="824"/>
      <c r="J192" s="824"/>
      <c r="K192" s="824"/>
      <c r="L192" s="824"/>
      <c r="M192" s="824"/>
      <c r="N192" s="824"/>
      <c r="O192" s="824"/>
      <c r="P192" s="824"/>
      <c r="Q192" s="824"/>
      <c r="R192" s="824"/>
      <c r="S192" s="824"/>
      <c r="T192" s="824"/>
      <c r="U192" s="824"/>
      <c r="V192" s="824" t="s">
        <v>401</v>
      </c>
      <c r="W192" s="824"/>
      <c r="X192" s="824"/>
      <c r="Y192" s="824"/>
      <c r="Z192" s="824">
        <f>IF(AND($F$9="■",$H$122="■",$AC$19="平日・日中"),1,0)</f>
        <v>0</v>
      </c>
      <c r="AA192" s="824"/>
      <c r="AB192" s="824"/>
      <c r="AC192" s="824"/>
      <c r="AD192" s="826">
        <f>Z192*40000</f>
        <v>0</v>
      </c>
      <c r="AE192" s="826"/>
      <c r="AF192" s="826"/>
      <c r="AG192" s="826"/>
    </row>
    <row r="193" spans="2:33" ht="18" customHeight="1" x14ac:dyDescent="0.4">
      <c r="B193" s="226"/>
      <c r="C193" s="227"/>
      <c r="D193" s="824" t="s">
        <v>408</v>
      </c>
      <c r="E193" s="824"/>
      <c r="F193" s="824"/>
      <c r="G193" s="824"/>
      <c r="H193" s="824"/>
      <c r="I193" s="824"/>
      <c r="J193" s="824"/>
      <c r="K193" s="824"/>
      <c r="L193" s="824"/>
      <c r="M193" s="824"/>
      <c r="N193" s="824"/>
      <c r="O193" s="824"/>
      <c r="P193" s="824"/>
      <c r="Q193" s="824"/>
      <c r="R193" s="824"/>
      <c r="S193" s="824"/>
      <c r="T193" s="824"/>
      <c r="U193" s="824"/>
      <c r="V193" s="824" t="s">
        <v>403</v>
      </c>
      <c r="W193" s="824"/>
      <c r="X193" s="824"/>
      <c r="Y193" s="824"/>
      <c r="Z193" s="824">
        <f>IF(AND($F$9="■",$H$122="■",$AC$19="休日・夜間"),1,0)</f>
        <v>1</v>
      </c>
      <c r="AA193" s="824"/>
      <c r="AB193" s="824"/>
      <c r="AC193" s="824"/>
      <c r="AD193" s="826">
        <f>Z193*50000</f>
        <v>50000</v>
      </c>
      <c r="AE193" s="826"/>
      <c r="AF193" s="826"/>
      <c r="AG193" s="826"/>
    </row>
    <row r="194" spans="2:33" ht="18" customHeight="1" x14ac:dyDescent="0.4">
      <c r="B194" s="226"/>
      <c r="C194" s="226"/>
      <c r="D194" s="831" t="s">
        <v>409</v>
      </c>
      <c r="E194" s="831"/>
      <c r="F194" s="831"/>
      <c r="G194" s="831"/>
      <c r="H194" s="831"/>
      <c r="I194" s="831"/>
      <c r="J194" s="831"/>
      <c r="K194" s="831"/>
      <c r="L194" s="831"/>
      <c r="M194" s="831"/>
      <c r="N194" s="831"/>
      <c r="O194" s="831"/>
      <c r="P194" s="831"/>
      <c r="Q194" s="831"/>
      <c r="R194" s="831"/>
      <c r="S194" s="831"/>
      <c r="T194" s="831"/>
      <c r="U194" s="831"/>
      <c r="V194" s="831" t="s">
        <v>410</v>
      </c>
      <c r="W194" s="831"/>
      <c r="X194" s="831"/>
      <c r="Y194" s="831"/>
      <c r="Z194" s="824">
        <f>IF($F$9="■",1,0)</f>
        <v>1</v>
      </c>
      <c r="AA194" s="824"/>
      <c r="AB194" s="824"/>
      <c r="AC194" s="824"/>
      <c r="AD194" s="826" t="s">
        <v>410</v>
      </c>
      <c r="AE194" s="826"/>
      <c r="AF194" s="826"/>
      <c r="AG194" s="826"/>
    </row>
    <row r="195" spans="2:33" ht="18" customHeight="1" x14ac:dyDescent="0.4">
      <c r="B195" s="226"/>
      <c r="C195" s="226"/>
      <c r="D195" s="840" t="s">
        <v>312</v>
      </c>
      <c r="E195" s="841"/>
      <c r="F195" s="841"/>
      <c r="G195" s="841"/>
      <c r="H195" s="841"/>
      <c r="I195" s="841"/>
      <c r="J195" s="841"/>
      <c r="K195" s="841"/>
      <c r="L195" s="841"/>
      <c r="M195" s="841"/>
      <c r="N195" s="841"/>
      <c r="O195" s="841"/>
      <c r="P195" s="841"/>
      <c r="Q195" s="841"/>
      <c r="R195" s="841"/>
      <c r="S195" s="841"/>
      <c r="T195" s="841"/>
      <c r="U195" s="841"/>
      <c r="V195" s="841"/>
      <c r="W195" s="841"/>
      <c r="X195" s="841"/>
      <c r="Y195" s="841"/>
      <c r="Z195" s="841"/>
      <c r="AA195" s="841"/>
      <c r="AB195" s="841"/>
      <c r="AC195" s="841"/>
      <c r="AD195" s="841"/>
      <c r="AE195" s="841"/>
      <c r="AF195" s="841"/>
      <c r="AG195" s="842"/>
    </row>
    <row r="196" spans="2:33" ht="18" customHeight="1" x14ac:dyDescent="0.4">
      <c r="B196" s="226"/>
      <c r="C196" s="226"/>
      <c r="D196" s="843" t="s">
        <v>411</v>
      </c>
      <c r="E196" s="835"/>
      <c r="F196" s="835"/>
      <c r="G196" s="835"/>
      <c r="H196" s="835"/>
      <c r="I196" s="835"/>
      <c r="J196" s="835"/>
      <c r="K196" s="835"/>
      <c r="L196" s="835"/>
      <c r="M196" s="835"/>
      <c r="N196" s="835"/>
      <c r="O196" s="835"/>
      <c r="P196" s="835"/>
      <c r="Q196" s="835"/>
      <c r="R196" s="835"/>
      <c r="S196" s="835"/>
      <c r="T196" s="835"/>
      <c r="U196" s="835"/>
      <c r="V196" s="835" t="s">
        <v>401</v>
      </c>
      <c r="W196" s="835"/>
      <c r="X196" s="835"/>
      <c r="Y196" s="835"/>
      <c r="Z196" s="824">
        <f>IF(AND($F$10="■",COUNTA($E$28:$G$28),$AC$19="平日・日中"),1,0)</f>
        <v>0</v>
      </c>
      <c r="AA196" s="824"/>
      <c r="AB196" s="824"/>
      <c r="AC196" s="824"/>
      <c r="AD196" s="826">
        <f>Z196*40000</f>
        <v>0</v>
      </c>
      <c r="AE196" s="826"/>
      <c r="AF196" s="826"/>
      <c r="AG196" s="826"/>
    </row>
    <row r="197" spans="2:33" ht="18" customHeight="1" x14ac:dyDescent="0.4">
      <c r="B197" s="226"/>
      <c r="C197" s="227"/>
      <c r="D197" s="839" t="s">
        <v>412</v>
      </c>
      <c r="E197" s="824"/>
      <c r="F197" s="824"/>
      <c r="G197" s="824"/>
      <c r="H197" s="824"/>
      <c r="I197" s="824"/>
      <c r="J197" s="824"/>
      <c r="K197" s="824"/>
      <c r="L197" s="824"/>
      <c r="M197" s="824"/>
      <c r="N197" s="824"/>
      <c r="O197" s="824"/>
      <c r="P197" s="824"/>
      <c r="Q197" s="824"/>
      <c r="R197" s="824"/>
      <c r="S197" s="824"/>
      <c r="T197" s="824"/>
      <c r="U197" s="824"/>
      <c r="V197" s="824" t="s">
        <v>403</v>
      </c>
      <c r="W197" s="824"/>
      <c r="X197" s="824"/>
      <c r="Y197" s="824"/>
      <c r="Z197" s="844">
        <f>IF(AND($F$10="■",COUNTA($E$28:$G$28),$AC$19="休日・夜間"),1,0)</f>
        <v>0</v>
      </c>
      <c r="AA197" s="844"/>
      <c r="AB197" s="844"/>
      <c r="AC197" s="844"/>
      <c r="AD197" s="826">
        <f>Z197*50000</f>
        <v>0</v>
      </c>
      <c r="AE197" s="826"/>
      <c r="AF197" s="826"/>
      <c r="AG197" s="826"/>
    </row>
    <row r="198" spans="2:33" ht="18" customHeight="1" x14ac:dyDescent="0.4">
      <c r="B198" s="226"/>
      <c r="C198" s="227"/>
      <c r="D198" s="824" t="s">
        <v>413</v>
      </c>
      <c r="E198" s="824"/>
      <c r="F198" s="824"/>
      <c r="G198" s="824"/>
      <c r="H198" s="824"/>
      <c r="I198" s="824"/>
      <c r="J198" s="824"/>
      <c r="K198" s="824"/>
      <c r="L198" s="824"/>
      <c r="M198" s="824"/>
      <c r="N198" s="824"/>
      <c r="O198" s="824"/>
      <c r="P198" s="824"/>
      <c r="Q198" s="824"/>
      <c r="R198" s="824"/>
      <c r="S198" s="824"/>
      <c r="T198" s="824"/>
      <c r="U198" s="824"/>
      <c r="V198" s="824" t="s">
        <v>401</v>
      </c>
      <c r="W198" s="824"/>
      <c r="X198" s="824"/>
      <c r="Y198" s="824"/>
      <c r="Z198" s="824">
        <f>IF(AND($F$11="■",$AC$19="平日・日中"),1,0)</f>
        <v>0</v>
      </c>
      <c r="AA198" s="824"/>
      <c r="AB198" s="824"/>
      <c r="AC198" s="824"/>
      <c r="AD198" s="826">
        <f>Z198*40000</f>
        <v>0</v>
      </c>
      <c r="AE198" s="826"/>
      <c r="AF198" s="826"/>
      <c r="AG198" s="826"/>
    </row>
    <row r="199" spans="2:33" ht="18" customHeight="1" x14ac:dyDescent="0.4">
      <c r="B199" s="226"/>
      <c r="C199" s="227"/>
      <c r="D199" s="824" t="s">
        <v>414</v>
      </c>
      <c r="E199" s="824"/>
      <c r="F199" s="824"/>
      <c r="G199" s="824"/>
      <c r="H199" s="824"/>
      <c r="I199" s="824"/>
      <c r="J199" s="824"/>
      <c r="K199" s="824"/>
      <c r="L199" s="824"/>
      <c r="M199" s="824"/>
      <c r="N199" s="824"/>
      <c r="O199" s="824"/>
      <c r="P199" s="824"/>
      <c r="Q199" s="824"/>
      <c r="R199" s="824"/>
      <c r="S199" s="824"/>
      <c r="T199" s="824"/>
      <c r="U199" s="824"/>
      <c r="V199" s="824" t="s">
        <v>403</v>
      </c>
      <c r="W199" s="824"/>
      <c r="X199" s="824"/>
      <c r="Y199" s="824"/>
      <c r="Z199" s="824">
        <f>IF(AND($F$11="■",$AC$19="休日・夜間"),1,0)</f>
        <v>0</v>
      </c>
      <c r="AA199" s="824"/>
      <c r="AB199" s="824"/>
      <c r="AC199" s="824"/>
      <c r="AD199" s="826">
        <f>Z199*50000</f>
        <v>0</v>
      </c>
      <c r="AE199" s="826"/>
      <c r="AF199" s="826"/>
      <c r="AG199" s="826"/>
    </row>
    <row r="200" spans="2:33" ht="18" customHeight="1" x14ac:dyDescent="0.4">
      <c r="B200" s="226"/>
      <c r="C200" s="227"/>
      <c r="D200" s="839" t="s">
        <v>415</v>
      </c>
      <c r="E200" s="839"/>
      <c r="F200" s="839"/>
      <c r="G200" s="839"/>
      <c r="H200" s="839"/>
      <c r="I200" s="839"/>
      <c r="J200" s="839"/>
      <c r="K200" s="839"/>
      <c r="L200" s="839"/>
      <c r="M200" s="839"/>
      <c r="N200" s="839"/>
      <c r="O200" s="839"/>
      <c r="P200" s="839"/>
      <c r="Q200" s="839"/>
      <c r="R200" s="839"/>
      <c r="S200" s="839"/>
      <c r="T200" s="839"/>
      <c r="U200" s="839"/>
      <c r="V200" s="824" t="s">
        <v>401</v>
      </c>
      <c r="W200" s="824"/>
      <c r="X200" s="824"/>
      <c r="Y200" s="824"/>
      <c r="Z200" s="824">
        <f>IF(AND($F$12="■",$AC$19="平日・日中"),IF(AND(COUNTA($E$75:$G$79),COUNTA($E$64:$G$68)&gt;0),2,IF(OR(COUNTA($E$75:$G$79),COUNTA($E$64:$G$68)&gt;0),1,0)),0)</f>
        <v>0</v>
      </c>
      <c r="AA200" s="824"/>
      <c r="AB200" s="824"/>
      <c r="AC200" s="824"/>
      <c r="AD200" s="826">
        <f>Z200*40000</f>
        <v>0</v>
      </c>
      <c r="AE200" s="826"/>
      <c r="AF200" s="826"/>
      <c r="AG200" s="826"/>
    </row>
    <row r="201" spans="2:33" ht="18" customHeight="1" x14ac:dyDescent="0.4">
      <c r="B201" s="226"/>
      <c r="C201" s="227"/>
      <c r="D201" s="839" t="s">
        <v>416</v>
      </c>
      <c r="E201" s="839"/>
      <c r="F201" s="839"/>
      <c r="G201" s="839"/>
      <c r="H201" s="839"/>
      <c r="I201" s="839"/>
      <c r="J201" s="839"/>
      <c r="K201" s="839"/>
      <c r="L201" s="839"/>
      <c r="M201" s="839"/>
      <c r="N201" s="839"/>
      <c r="O201" s="839"/>
      <c r="P201" s="839"/>
      <c r="Q201" s="839"/>
      <c r="R201" s="839"/>
      <c r="S201" s="839"/>
      <c r="T201" s="839"/>
      <c r="U201" s="839"/>
      <c r="V201" s="824" t="s">
        <v>403</v>
      </c>
      <c r="W201" s="824"/>
      <c r="X201" s="824"/>
      <c r="Y201" s="824"/>
      <c r="Z201" s="824">
        <f>IF(AND($F$12="■",$AC$19="休日・夜間"),IF(AND(COUNTA($E$75:$G$79),COUNTA($E$64:$G$68)&gt;0),2,IF(OR(COUNTA($E$75:$G$79),COUNTA($E$64:$G$68)&gt;0),1,0)),0)</f>
        <v>0</v>
      </c>
      <c r="AA201" s="824"/>
      <c r="AB201" s="824"/>
      <c r="AC201" s="824"/>
      <c r="AD201" s="826">
        <f>Z201*50000</f>
        <v>0</v>
      </c>
      <c r="AE201" s="826"/>
      <c r="AF201" s="826"/>
      <c r="AG201" s="826"/>
    </row>
    <row r="202" spans="2:33" ht="18" customHeight="1" x14ac:dyDescent="0.4">
      <c r="B202" s="226"/>
      <c r="C202" s="227"/>
      <c r="D202" s="839" t="s">
        <v>417</v>
      </c>
      <c r="E202" s="839"/>
      <c r="F202" s="839"/>
      <c r="G202" s="839"/>
      <c r="H202" s="839"/>
      <c r="I202" s="839"/>
      <c r="J202" s="839"/>
      <c r="K202" s="839"/>
      <c r="L202" s="839"/>
      <c r="M202" s="839"/>
      <c r="N202" s="839"/>
      <c r="O202" s="839"/>
      <c r="P202" s="839"/>
      <c r="Q202" s="839"/>
      <c r="R202" s="839"/>
      <c r="S202" s="839"/>
      <c r="T202" s="839"/>
      <c r="U202" s="839"/>
      <c r="V202" s="824" t="s">
        <v>401</v>
      </c>
      <c r="W202" s="824"/>
      <c r="X202" s="824"/>
      <c r="Y202" s="824"/>
      <c r="Z202" s="824">
        <f>IF(AND(OR(COUNTIF($L$102,"変更")&gt;0,COUNTIF($L$111,"変更")&gt;0,COUNTIF($L$102,"新規")&gt;0,COUNTIF($L$111,"新規")&gt;0),$AC$19="平日・日中",$F$12="■"),1,0)</f>
        <v>0</v>
      </c>
      <c r="AA202" s="824"/>
      <c r="AB202" s="824"/>
      <c r="AC202" s="824"/>
      <c r="AD202" s="826">
        <f>Z202*40000</f>
        <v>0</v>
      </c>
      <c r="AE202" s="826"/>
      <c r="AF202" s="826"/>
      <c r="AG202" s="826"/>
    </row>
    <row r="203" spans="2:33" ht="18" customHeight="1" x14ac:dyDescent="0.4">
      <c r="B203" s="226"/>
      <c r="C203" s="227"/>
      <c r="D203" s="839" t="s">
        <v>418</v>
      </c>
      <c r="E203" s="839"/>
      <c r="F203" s="839"/>
      <c r="G203" s="839"/>
      <c r="H203" s="839"/>
      <c r="I203" s="839"/>
      <c r="J203" s="839"/>
      <c r="K203" s="839"/>
      <c r="L203" s="839"/>
      <c r="M203" s="839"/>
      <c r="N203" s="839"/>
      <c r="O203" s="839"/>
      <c r="P203" s="839"/>
      <c r="Q203" s="839"/>
      <c r="R203" s="839"/>
      <c r="S203" s="839"/>
      <c r="T203" s="839"/>
      <c r="U203" s="839"/>
      <c r="V203" s="824" t="s">
        <v>403</v>
      </c>
      <c r="W203" s="824"/>
      <c r="X203" s="824"/>
      <c r="Y203" s="824"/>
      <c r="Z203" s="824">
        <f>IF(AND(OR(COUNTIF($L$102,"変更")&gt;0,COUNTIF($L$111,"変更")&gt;0,COUNTIF($L$102,"新規")&gt;0,COUNTIF($L$111,"新規")&gt;0),$AC$19="休日・夜間",$F$12="■"),1,0)</f>
        <v>0</v>
      </c>
      <c r="AA203" s="824"/>
      <c r="AB203" s="824"/>
      <c r="AC203" s="824"/>
      <c r="AD203" s="826">
        <f>Z203*50000</f>
        <v>0</v>
      </c>
      <c r="AE203" s="826"/>
      <c r="AF203" s="826"/>
      <c r="AG203" s="826"/>
    </row>
    <row r="204" spans="2:33" ht="18" customHeight="1" x14ac:dyDescent="0.4">
      <c r="B204" s="226"/>
      <c r="C204" s="227"/>
      <c r="D204" s="839" t="s">
        <v>419</v>
      </c>
      <c r="E204" s="839"/>
      <c r="F204" s="839"/>
      <c r="G204" s="839"/>
      <c r="H204" s="839"/>
      <c r="I204" s="839"/>
      <c r="J204" s="839"/>
      <c r="K204" s="839"/>
      <c r="L204" s="839"/>
      <c r="M204" s="839"/>
      <c r="N204" s="839"/>
      <c r="O204" s="839"/>
      <c r="P204" s="839"/>
      <c r="Q204" s="839"/>
      <c r="R204" s="839"/>
      <c r="S204" s="839"/>
      <c r="T204" s="839"/>
      <c r="U204" s="839"/>
      <c r="V204" s="824" t="s">
        <v>406</v>
      </c>
      <c r="W204" s="824"/>
      <c r="X204" s="824"/>
      <c r="Y204" s="824"/>
      <c r="Z204" s="824">
        <f>IF(AND($F$12="■",$H$96="■"),1,0)</f>
        <v>0</v>
      </c>
      <c r="AA204" s="824"/>
      <c r="AB204" s="824"/>
      <c r="AC204" s="824"/>
      <c r="AD204" s="826">
        <f>Z204*10000</f>
        <v>0</v>
      </c>
      <c r="AE204" s="826"/>
      <c r="AF204" s="826"/>
      <c r="AG204" s="826"/>
    </row>
    <row r="205" spans="2:33" ht="18" customHeight="1" x14ac:dyDescent="0.4">
      <c r="B205" s="226"/>
      <c r="C205" s="227"/>
      <c r="D205" s="824" t="s">
        <v>420</v>
      </c>
      <c r="E205" s="824"/>
      <c r="F205" s="824"/>
      <c r="G205" s="824"/>
      <c r="H205" s="824"/>
      <c r="I205" s="824"/>
      <c r="J205" s="824"/>
      <c r="K205" s="824"/>
      <c r="L205" s="824"/>
      <c r="M205" s="824"/>
      <c r="N205" s="824"/>
      <c r="O205" s="824"/>
      <c r="P205" s="824"/>
      <c r="Q205" s="824"/>
      <c r="R205" s="824"/>
      <c r="S205" s="824"/>
      <c r="T205" s="824"/>
      <c r="U205" s="824"/>
      <c r="V205" s="824" t="s">
        <v>401</v>
      </c>
      <c r="W205" s="824"/>
      <c r="X205" s="824"/>
      <c r="Y205" s="824"/>
      <c r="Z205" s="824">
        <f>IF(AND($F$12="■",COUNTA(E125:G134),$AC$19="平日・日中"),1,0)</f>
        <v>0</v>
      </c>
      <c r="AA205" s="824"/>
      <c r="AB205" s="824"/>
      <c r="AC205" s="824"/>
      <c r="AD205" s="826">
        <f>Z205*40000</f>
        <v>0</v>
      </c>
      <c r="AE205" s="826"/>
      <c r="AF205" s="826"/>
      <c r="AG205" s="826"/>
    </row>
    <row r="206" spans="2:33" ht="18" customHeight="1" x14ac:dyDescent="0.4">
      <c r="B206" s="226"/>
      <c r="C206" s="227"/>
      <c r="D206" s="824" t="s">
        <v>421</v>
      </c>
      <c r="E206" s="824"/>
      <c r="F206" s="824"/>
      <c r="G206" s="824"/>
      <c r="H206" s="824"/>
      <c r="I206" s="824"/>
      <c r="J206" s="824"/>
      <c r="K206" s="824"/>
      <c r="L206" s="824"/>
      <c r="M206" s="824"/>
      <c r="N206" s="824"/>
      <c r="O206" s="824"/>
      <c r="P206" s="824"/>
      <c r="Q206" s="824"/>
      <c r="R206" s="824"/>
      <c r="S206" s="824"/>
      <c r="T206" s="824"/>
      <c r="U206" s="824"/>
      <c r="V206" s="824" t="s">
        <v>403</v>
      </c>
      <c r="W206" s="824"/>
      <c r="X206" s="824"/>
      <c r="Y206" s="824"/>
      <c r="Z206" s="824">
        <f>IF(AND($F$12="■",COUNTA(E125:G134),$AC$19="休日・夜間"),1,0)</f>
        <v>0</v>
      </c>
      <c r="AA206" s="824"/>
      <c r="AB206" s="824"/>
      <c r="AC206" s="824"/>
      <c r="AD206" s="826">
        <f>Z206*50000</f>
        <v>0</v>
      </c>
      <c r="AE206" s="826"/>
      <c r="AF206" s="826"/>
      <c r="AG206" s="826"/>
    </row>
    <row r="207" spans="2:33" ht="18" customHeight="1" x14ac:dyDescent="0.4">
      <c r="B207" s="226"/>
      <c r="C207" s="226"/>
      <c r="D207" s="831" t="s">
        <v>422</v>
      </c>
      <c r="E207" s="831"/>
      <c r="F207" s="831"/>
      <c r="G207" s="831"/>
      <c r="H207" s="831"/>
      <c r="I207" s="831"/>
      <c r="J207" s="831"/>
      <c r="K207" s="831"/>
      <c r="L207" s="831"/>
      <c r="M207" s="831"/>
      <c r="N207" s="831"/>
      <c r="O207" s="831"/>
      <c r="P207" s="831"/>
      <c r="Q207" s="831"/>
      <c r="R207" s="831"/>
      <c r="S207" s="831"/>
      <c r="T207" s="831"/>
      <c r="U207" s="831"/>
      <c r="V207" s="831" t="s">
        <v>423</v>
      </c>
      <c r="W207" s="831"/>
      <c r="X207" s="831"/>
      <c r="Y207" s="831"/>
      <c r="Z207" s="824">
        <f>IF($F$13="■",1,0)</f>
        <v>0</v>
      </c>
      <c r="AA207" s="824"/>
      <c r="AB207" s="824"/>
      <c r="AC207" s="824"/>
      <c r="AD207" s="826" t="s">
        <v>423</v>
      </c>
      <c r="AE207" s="826"/>
      <c r="AF207" s="826"/>
      <c r="AG207" s="826"/>
    </row>
    <row r="208" spans="2:33" ht="18" customHeight="1" x14ac:dyDescent="0.4">
      <c r="B208" s="226"/>
      <c r="C208" s="832" t="s">
        <v>424</v>
      </c>
      <c r="D208" s="833"/>
      <c r="E208" s="833"/>
      <c r="F208" s="833"/>
      <c r="G208" s="833"/>
      <c r="H208" s="833"/>
      <c r="I208" s="833"/>
      <c r="J208" s="833"/>
      <c r="K208" s="833"/>
      <c r="L208" s="833"/>
      <c r="M208" s="833"/>
      <c r="N208" s="833"/>
      <c r="O208" s="833"/>
      <c r="P208" s="833"/>
      <c r="Q208" s="833"/>
      <c r="R208" s="833"/>
      <c r="S208" s="833"/>
      <c r="T208" s="833"/>
      <c r="U208" s="833"/>
      <c r="V208" s="833"/>
      <c r="W208" s="833"/>
      <c r="X208" s="833"/>
      <c r="Y208" s="833"/>
      <c r="Z208" s="833"/>
      <c r="AA208" s="833"/>
      <c r="AB208" s="833"/>
      <c r="AC208" s="833"/>
      <c r="AD208" s="833"/>
      <c r="AE208" s="833"/>
      <c r="AF208" s="833"/>
      <c r="AG208" s="834"/>
    </row>
    <row r="209" spans="2:33" ht="18" customHeight="1" x14ac:dyDescent="0.4">
      <c r="B209" s="226"/>
      <c r="C209" s="233"/>
      <c r="D209" s="838" t="s">
        <v>425</v>
      </c>
      <c r="E209" s="837"/>
      <c r="F209" s="837"/>
      <c r="G209" s="837"/>
      <c r="H209" s="837"/>
      <c r="I209" s="837"/>
      <c r="J209" s="837"/>
      <c r="K209" s="837"/>
      <c r="L209" s="837"/>
      <c r="M209" s="837"/>
      <c r="N209" s="837"/>
      <c r="O209" s="837"/>
      <c r="P209" s="837"/>
      <c r="Q209" s="837"/>
      <c r="R209" s="837"/>
      <c r="S209" s="837"/>
      <c r="T209" s="837"/>
      <c r="U209" s="837"/>
      <c r="V209" s="837"/>
      <c r="W209" s="837"/>
      <c r="X209" s="837"/>
      <c r="Y209" s="837"/>
      <c r="Z209" s="264"/>
      <c r="AA209" s="264"/>
      <c r="AB209" s="264"/>
      <c r="AC209" s="264"/>
      <c r="AD209" s="264"/>
      <c r="AE209" s="264"/>
      <c r="AF209" s="264"/>
      <c r="AG209" s="265"/>
    </row>
    <row r="210" spans="2:33" ht="18" customHeight="1" x14ac:dyDescent="0.4">
      <c r="B210" s="226"/>
      <c r="C210" s="227"/>
      <c r="D210" s="835" t="s">
        <v>426</v>
      </c>
      <c r="E210" s="835"/>
      <c r="F210" s="835"/>
      <c r="G210" s="835"/>
      <c r="H210" s="835"/>
      <c r="I210" s="835"/>
      <c r="J210" s="835"/>
      <c r="K210" s="835"/>
      <c r="L210" s="835"/>
      <c r="M210" s="835"/>
      <c r="N210" s="835"/>
      <c r="O210" s="835"/>
      <c r="P210" s="835"/>
      <c r="Q210" s="835"/>
      <c r="R210" s="835"/>
      <c r="S210" s="835"/>
      <c r="T210" s="835"/>
      <c r="U210" s="835"/>
      <c r="V210" s="835" t="s">
        <v>663</v>
      </c>
      <c r="W210" s="835"/>
      <c r="X210" s="835"/>
      <c r="Y210" s="835"/>
      <c r="Z210" s="825">
        <f>IF($F$9="■",COUNTIFS($N$28:$P$28,"50M"),COUNTIFS($E$28:$G$28,"新設",$N$28:$P$28,"50M")+COUNTIFS($Q$28:$S$28,"50M"))</f>
        <v>1</v>
      </c>
      <c r="AA210" s="825"/>
      <c r="AB210" s="825"/>
      <c r="AC210" s="825"/>
      <c r="AD210" s="836">
        <f>Z210*177000</f>
        <v>177000</v>
      </c>
      <c r="AE210" s="836"/>
      <c r="AF210" s="836"/>
      <c r="AG210" s="836"/>
    </row>
    <row r="211" spans="2:33" ht="18" customHeight="1" x14ac:dyDescent="0.4">
      <c r="B211" s="226"/>
      <c r="C211" s="227"/>
      <c r="D211" s="824" t="s">
        <v>428</v>
      </c>
      <c r="E211" s="824"/>
      <c r="F211" s="824"/>
      <c r="G211" s="824"/>
      <c r="H211" s="824"/>
      <c r="I211" s="824"/>
      <c r="J211" s="824"/>
      <c r="K211" s="824"/>
      <c r="L211" s="824"/>
      <c r="M211" s="824"/>
      <c r="N211" s="824"/>
      <c r="O211" s="824"/>
      <c r="P211" s="824"/>
      <c r="Q211" s="824"/>
      <c r="R211" s="824"/>
      <c r="S211" s="824"/>
      <c r="T211" s="824"/>
      <c r="U211" s="824"/>
      <c r="V211" s="824" t="s">
        <v>664</v>
      </c>
      <c r="W211" s="824"/>
      <c r="X211" s="824"/>
      <c r="Y211" s="824"/>
      <c r="Z211" s="825">
        <f>IF($F$9="■",COUNTIFS($N$28:$P$28,"100M"),COUNTIFS($E$28:$G$28,"新設",$N$28:$P$28,"100M")+COUNTIFS($Q$28:$S$28,"100M"))</f>
        <v>0</v>
      </c>
      <c r="AA211" s="825"/>
      <c r="AB211" s="825"/>
      <c r="AC211" s="825"/>
      <c r="AD211" s="826">
        <f>Z211*260000</f>
        <v>0</v>
      </c>
      <c r="AE211" s="826"/>
      <c r="AF211" s="826"/>
      <c r="AG211" s="826"/>
    </row>
    <row r="212" spans="2:33" ht="18" customHeight="1" x14ac:dyDescent="0.4">
      <c r="B212" s="226"/>
      <c r="C212" s="227"/>
      <c r="D212" s="824" t="s">
        <v>429</v>
      </c>
      <c r="E212" s="824"/>
      <c r="F212" s="824"/>
      <c r="G212" s="824"/>
      <c r="H212" s="824"/>
      <c r="I212" s="824"/>
      <c r="J212" s="824"/>
      <c r="K212" s="824"/>
      <c r="L212" s="824"/>
      <c r="M212" s="824"/>
      <c r="N212" s="824"/>
      <c r="O212" s="824"/>
      <c r="P212" s="824"/>
      <c r="Q212" s="824"/>
      <c r="R212" s="824"/>
      <c r="S212" s="824"/>
      <c r="T212" s="824"/>
      <c r="U212" s="824"/>
      <c r="V212" s="824" t="s">
        <v>665</v>
      </c>
      <c r="W212" s="824"/>
      <c r="X212" s="824"/>
      <c r="Y212" s="824"/>
      <c r="Z212" s="825">
        <f>IF($F$9="■",COUNTIFS($N$28:$P$28,"200M"),COUNTIFS($E$28:$G$28,"新設",$N$28:$P$28,"200M")+COUNTIFS($Q$28:$S$28,"200M"))</f>
        <v>0</v>
      </c>
      <c r="AA212" s="825"/>
      <c r="AB212" s="825"/>
      <c r="AC212" s="825"/>
      <c r="AD212" s="826">
        <f>Z212*420000</f>
        <v>0</v>
      </c>
      <c r="AE212" s="826"/>
      <c r="AF212" s="826"/>
      <c r="AG212" s="826"/>
    </row>
    <row r="213" spans="2:33" ht="18" customHeight="1" x14ac:dyDescent="0.4">
      <c r="B213" s="226"/>
      <c r="C213" s="227"/>
      <c r="D213" s="824" t="s">
        <v>430</v>
      </c>
      <c r="E213" s="824"/>
      <c r="F213" s="824"/>
      <c r="G213" s="824"/>
      <c r="H213" s="824"/>
      <c r="I213" s="824"/>
      <c r="J213" s="824"/>
      <c r="K213" s="824"/>
      <c r="L213" s="824"/>
      <c r="M213" s="824"/>
      <c r="N213" s="824"/>
      <c r="O213" s="824"/>
      <c r="P213" s="824"/>
      <c r="Q213" s="824"/>
      <c r="R213" s="824"/>
      <c r="S213" s="824"/>
      <c r="T213" s="824"/>
      <c r="U213" s="824"/>
      <c r="V213" s="824" t="s">
        <v>666</v>
      </c>
      <c r="W213" s="824"/>
      <c r="X213" s="824"/>
      <c r="Y213" s="824"/>
      <c r="Z213" s="825">
        <f>IF($F$9="■",COUNTIFS($N$28:$P$28,"500M"),COUNTIFS($E$28:$G$28,"新設",$N$28:$P$28,"500M")+COUNTIFS($Q$28:$S$28,"500M"))</f>
        <v>0</v>
      </c>
      <c r="AA213" s="825"/>
      <c r="AB213" s="825"/>
      <c r="AC213" s="825"/>
      <c r="AD213" s="826">
        <f>Z213*910000</f>
        <v>0</v>
      </c>
      <c r="AE213" s="826"/>
      <c r="AF213" s="826"/>
      <c r="AG213" s="826"/>
    </row>
    <row r="214" spans="2:33" ht="18" customHeight="1" x14ac:dyDescent="0.4">
      <c r="B214" s="226"/>
      <c r="C214" s="227"/>
      <c r="D214" s="824" t="s">
        <v>431</v>
      </c>
      <c r="E214" s="824"/>
      <c r="F214" s="824"/>
      <c r="G214" s="824"/>
      <c r="H214" s="824"/>
      <c r="I214" s="824"/>
      <c r="J214" s="824"/>
      <c r="K214" s="824"/>
      <c r="L214" s="824"/>
      <c r="M214" s="824"/>
      <c r="N214" s="824"/>
      <c r="O214" s="824"/>
      <c r="P214" s="824"/>
      <c r="Q214" s="824"/>
      <c r="R214" s="824"/>
      <c r="S214" s="824"/>
      <c r="T214" s="824"/>
      <c r="U214" s="824"/>
      <c r="V214" s="824" t="s">
        <v>667</v>
      </c>
      <c r="W214" s="824"/>
      <c r="X214" s="824"/>
      <c r="Y214" s="824"/>
      <c r="Z214" s="825">
        <f>IF($F$9="■",COUNTIFS($N$28:$P$28,"1G"),COUNTIFS($E$28:$G$28,"新設",$N$28:$P$28,"1G")+COUNTIFS($Q$28:$S$28,"1G"))</f>
        <v>0</v>
      </c>
      <c r="AA214" s="825"/>
      <c r="AB214" s="825"/>
      <c r="AC214" s="825"/>
      <c r="AD214" s="826">
        <f>Z214*1770000</f>
        <v>0</v>
      </c>
      <c r="AE214" s="826"/>
      <c r="AF214" s="826"/>
      <c r="AG214" s="826"/>
    </row>
    <row r="215" spans="2:33" ht="18" customHeight="1" x14ac:dyDescent="0.4">
      <c r="B215" s="226"/>
      <c r="C215" s="227"/>
      <c r="D215" s="824" t="s">
        <v>432</v>
      </c>
      <c r="E215" s="824"/>
      <c r="F215" s="824"/>
      <c r="G215" s="824"/>
      <c r="H215" s="824"/>
      <c r="I215" s="824"/>
      <c r="J215" s="824"/>
      <c r="K215" s="824"/>
      <c r="L215" s="824"/>
      <c r="M215" s="824"/>
      <c r="N215" s="824"/>
      <c r="O215" s="824"/>
      <c r="P215" s="824"/>
      <c r="Q215" s="824"/>
      <c r="R215" s="824"/>
      <c r="S215" s="824"/>
      <c r="T215" s="824"/>
      <c r="U215" s="824"/>
      <c r="V215" s="824" t="s">
        <v>433</v>
      </c>
      <c r="W215" s="824"/>
      <c r="X215" s="824"/>
      <c r="Y215" s="824"/>
      <c r="Z215" s="830">
        <f>SUMIF($E$64:$E$68,"新設",$H$64:$H$68)+SUMIF($E$64:$E$68,"変更",$N$64:$N$68)+SUMIF($E$64:$E$68,"削除",$N$64:$N$68)</f>
        <v>1</v>
      </c>
      <c r="AA215" s="828"/>
      <c r="AB215" s="828"/>
      <c r="AC215" s="829"/>
      <c r="AD215" s="826">
        <f>Z215*80000</f>
        <v>80000</v>
      </c>
      <c r="AE215" s="826"/>
      <c r="AF215" s="826"/>
      <c r="AG215" s="826"/>
    </row>
    <row r="216" spans="2:33" ht="18" customHeight="1" x14ac:dyDescent="0.4">
      <c r="B216" s="231"/>
      <c r="C216" s="232"/>
      <c r="D216" s="824" t="s">
        <v>434</v>
      </c>
      <c r="E216" s="824"/>
      <c r="F216" s="824"/>
      <c r="G216" s="824"/>
      <c r="H216" s="824"/>
      <c r="I216" s="824"/>
      <c r="J216" s="824"/>
      <c r="K216" s="824"/>
      <c r="L216" s="824"/>
      <c r="M216" s="824"/>
      <c r="N216" s="824"/>
      <c r="O216" s="824"/>
      <c r="P216" s="824"/>
      <c r="Q216" s="824"/>
      <c r="R216" s="824"/>
      <c r="S216" s="824"/>
      <c r="T216" s="824"/>
      <c r="U216" s="824"/>
      <c r="V216" s="824" t="s">
        <v>401</v>
      </c>
      <c r="W216" s="824"/>
      <c r="X216" s="824"/>
      <c r="Y216" s="824"/>
      <c r="Z216" s="827">
        <f>IF($H$72="■",SUMIF($E$75:$E$79,"新設",$H$75:$H$79)+SUMIF($E$75:$E$79,"変更",$N$75:$N$79)+SUMIF($E$75:$E$79,"削除",$N$75:$N$79),0)</f>
        <v>1</v>
      </c>
      <c r="AA216" s="828"/>
      <c r="AB216" s="828"/>
      <c r="AC216" s="829"/>
      <c r="AD216" s="826">
        <f>Z216*40000</f>
        <v>40000</v>
      </c>
      <c r="AE216" s="826"/>
      <c r="AF216" s="826"/>
      <c r="AG216" s="826"/>
    </row>
  </sheetData>
  <mergeCells count="613">
    <mergeCell ref="D16:I16"/>
    <mergeCell ref="J16:AK16"/>
    <mergeCell ref="C18:I18"/>
    <mergeCell ref="J18:AK18"/>
    <mergeCell ref="D19:I19"/>
    <mergeCell ref="J19:W19"/>
    <mergeCell ref="X19:AB19"/>
    <mergeCell ref="AC19:AK19"/>
    <mergeCell ref="B4:J4"/>
    <mergeCell ref="L4:P4"/>
    <mergeCell ref="Q4:AJ4"/>
    <mergeCell ref="B8:E13"/>
    <mergeCell ref="C15:I15"/>
    <mergeCell ref="J15:AK15"/>
    <mergeCell ref="C20:AK20"/>
    <mergeCell ref="C21:AK21"/>
    <mergeCell ref="C22:AK22"/>
    <mergeCell ref="D26:D27"/>
    <mergeCell ref="E26:G27"/>
    <mergeCell ref="H26:M27"/>
    <mergeCell ref="N26:S26"/>
    <mergeCell ref="T26:AB26"/>
    <mergeCell ref="AC26:AK26"/>
    <mergeCell ref="N27:P27"/>
    <mergeCell ref="Q27:S27"/>
    <mergeCell ref="T27:X27"/>
    <mergeCell ref="Y27:AB27"/>
    <mergeCell ref="AC27:AG27"/>
    <mergeCell ref="AH27:AK27"/>
    <mergeCell ref="E28:G28"/>
    <mergeCell ref="H28:M28"/>
    <mergeCell ref="N28:P28"/>
    <mergeCell ref="Q28:S28"/>
    <mergeCell ref="T28:X28"/>
    <mergeCell ref="Y28:AB28"/>
    <mergeCell ref="AC28:AG28"/>
    <mergeCell ref="AH28:AK28"/>
    <mergeCell ref="D30:D31"/>
    <mergeCell ref="E30:G31"/>
    <mergeCell ref="H30:X31"/>
    <mergeCell ref="Y30:AK30"/>
    <mergeCell ref="Y31:AE31"/>
    <mergeCell ref="AF31:AK31"/>
    <mergeCell ref="E32:G32"/>
    <mergeCell ref="I32:S32"/>
    <mergeCell ref="T32:X32"/>
    <mergeCell ref="Y32:AE32"/>
    <mergeCell ref="AF32:AK32"/>
    <mergeCell ref="E33:G33"/>
    <mergeCell ref="I33:S33"/>
    <mergeCell ref="T33:X33"/>
    <mergeCell ref="Y33:AE33"/>
    <mergeCell ref="AF33:AK33"/>
    <mergeCell ref="E34:G34"/>
    <mergeCell ref="I34:S34"/>
    <mergeCell ref="T34:X34"/>
    <mergeCell ref="Y34:AE34"/>
    <mergeCell ref="AF34:AK34"/>
    <mergeCell ref="E35:G35"/>
    <mergeCell ref="I35:S35"/>
    <mergeCell ref="T35:X35"/>
    <mergeCell ref="Y35:AE35"/>
    <mergeCell ref="AF35:AK35"/>
    <mergeCell ref="E36:G36"/>
    <mergeCell ref="I36:S36"/>
    <mergeCell ref="T36:X36"/>
    <mergeCell ref="Y36:AE36"/>
    <mergeCell ref="AF36:AK36"/>
    <mergeCell ref="E37:G37"/>
    <mergeCell ref="I37:S37"/>
    <mergeCell ref="T37:X37"/>
    <mergeCell ref="Y37:AE37"/>
    <mergeCell ref="AF37:AK37"/>
    <mergeCell ref="E38:G38"/>
    <mergeCell ref="I38:S38"/>
    <mergeCell ref="T38:X38"/>
    <mergeCell ref="Y38:AE38"/>
    <mergeCell ref="AF38:AK38"/>
    <mergeCell ref="E39:G39"/>
    <mergeCell ref="I39:S39"/>
    <mergeCell ref="T39:X39"/>
    <mergeCell ref="Y39:AE39"/>
    <mergeCell ref="AF39:AK39"/>
    <mergeCell ref="D43:D44"/>
    <mergeCell ref="E43:G44"/>
    <mergeCell ref="H43:V43"/>
    <mergeCell ref="W43:AK44"/>
    <mergeCell ref="H44:L44"/>
    <mergeCell ref="M44:Q44"/>
    <mergeCell ref="R44:V44"/>
    <mergeCell ref="E40:G40"/>
    <mergeCell ref="I40:S40"/>
    <mergeCell ref="T40:X40"/>
    <mergeCell ref="Y40:AE40"/>
    <mergeCell ref="AF40:AK40"/>
    <mergeCell ref="E41:G41"/>
    <mergeCell ref="I41:S41"/>
    <mergeCell ref="T41:X41"/>
    <mergeCell ref="Y41:AE41"/>
    <mergeCell ref="AF41:AK41"/>
    <mergeCell ref="E45:G45"/>
    <mergeCell ref="H45:L45"/>
    <mergeCell ref="M45:Q45"/>
    <mergeCell ref="R45:V45"/>
    <mergeCell ref="W45:AK45"/>
    <mergeCell ref="E46:G46"/>
    <mergeCell ref="H46:L46"/>
    <mergeCell ref="M46:Q46"/>
    <mergeCell ref="R46:V46"/>
    <mergeCell ref="W46:AK46"/>
    <mergeCell ref="E47:G47"/>
    <mergeCell ref="H47:L47"/>
    <mergeCell ref="M47:Q47"/>
    <mergeCell ref="R47:V47"/>
    <mergeCell ref="W47:AK47"/>
    <mergeCell ref="E48:G48"/>
    <mergeCell ref="H48:L48"/>
    <mergeCell ref="M48:Q48"/>
    <mergeCell ref="R48:V48"/>
    <mergeCell ref="W48:AK48"/>
    <mergeCell ref="E49:G49"/>
    <mergeCell ref="H49:L49"/>
    <mergeCell ref="M49:Q49"/>
    <mergeCell ref="R49:V49"/>
    <mergeCell ref="W49:AK49"/>
    <mergeCell ref="E50:G50"/>
    <mergeCell ref="H50:L50"/>
    <mergeCell ref="M50:Q50"/>
    <mergeCell ref="R50:V50"/>
    <mergeCell ref="W50:AK50"/>
    <mergeCell ref="E51:G51"/>
    <mergeCell ref="H51:L51"/>
    <mergeCell ref="M51:Q51"/>
    <mergeCell ref="R51:V51"/>
    <mergeCell ref="W51:AK51"/>
    <mergeCell ref="E52:G52"/>
    <mergeCell ref="H52:L52"/>
    <mergeCell ref="M52:Q52"/>
    <mergeCell ref="R52:V52"/>
    <mergeCell ref="W52:AK52"/>
    <mergeCell ref="E53:G53"/>
    <mergeCell ref="H53:L53"/>
    <mergeCell ref="M53:Q53"/>
    <mergeCell ref="R53:V53"/>
    <mergeCell ref="W53:AK53"/>
    <mergeCell ref="E54:G54"/>
    <mergeCell ref="H54:L54"/>
    <mergeCell ref="M54:Q54"/>
    <mergeCell ref="R54:V54"/>
    <mergeCell ref="W54:AK54"/>
    <mergeCell ref="C55:AK55"/>
    <mergeCell ref="C56:AK56"/>
    <mergeCell ref="C57:AK57"/>
    <mergeCell ref="C58:AK58"/>
    <mergeCell ref="D62:D63"/>
    <mergeCell ref="E62:G63"/>
    <mergeCell ref="H62:S62"/>
    <mergeCell ref="T62:AK68"/>
    <mergeCell ref="H63:M63"/>
    <mergeCell ref="N63:S63"/>
    <mergeCell ref="E64:G64"/>
    <mergeCell ref="H64:K64"/>
    <mergeCell ref="L64:M64"/>
    <mergeCell ref="N64:Q64"/>
    <mergeCell ref="R64:S64"/>
    <mergeCell ref="E65:G65"/>
    <mergeCell ref="H65:K65"/>
    <mergeCell ref="L65:M65"/>
    <mergeCell ref="N65:Q65"/>
    <mergeCell ref="R65:S65"/>
    <mergeCell ref="E68:G68"/>
    <mergeCell ref="H68:K68"/>
    <mergeCell ref="L68:M68"/>
    <mergeCell ref="N68:Q68"/>
    <mergeCell ref="R68:S68"/>
    <mergeCell ref="D71:G72"/>
    <mergeCell ref="E66:G66"/>
    <mergeCell ref="H66:K66"/>
    <mergeCell ref="L66:M66"/>
    <mergeCell ref="N66:Q66"/>
    <mergeCell ref="R66:S66"/>
    <mergeCell ref="E67:G67"/>
    <mergeCell ref="H67:K67"/>
    <mergeCell ref="L67:M67"/>
    <mergeCell ref="N67:Q67"/>
    <mergeCell ref="R67:S67"/>
    <mergeCell ref="E75:G75"/>
    <mergeCell ref="H75:K75"/>
    <mergeCell ref="L75:M75"/>
    <mergeCell ref="N75:Q75"/>
    <mergeCell ref="R75:S75"/>
    <mergeCell ref="T75:AK75"/>
    <mergeCell ref="D73:D74"/>
    <mergeCell ref="E73:G74"/>
    <mergeCell ref="H73:S73"/>
    <mergeCell ref="T73:AK74"/>
    <mergeCell ref="H74:M74"/>
    <mergeCell ref="N74:S74"/>
    <mergeCell ref="E77:G77"/>
    <mergeCell ref="H77:K77"/>
    <mergeCell ref="L77:M77"/>
    <mergeCell ref="N77:Q77"/>
    <mergeCell ref="R77:S77"/>
    <mergeCell ref="T77:AK77"/>
    <mergeCell ref="E76:G76"/>
    <mergeCell ref="H76:K76"/>
    <mergeCell ref="L76:M76"/>
    <mergeCell ref="N76:Q76"/>
    <mergeCell ref="R76:S76"/>
    <mergeCell ref="T76:AK76"/>
    <mergeCell ref="E79:G79"/>
    <mergeCell ref="H79:K79"/>
    <mergeCell ref="L79:M79"/>
    <mergeCell ref="N79:Q79"/>
    <mergeCell ref="R79:S79"/>
    <mergeCell ref="T79:AK79"/>
    <mergeCell ref="E78:G78"/>
    <mergeCell ref="H78:K78"/>
    <mergeCell ref="L78:M78"/>
    <mergeCell ref="N78:Q78"/>
    <mergeCell ref="R78:S78"/>
    <mergeCell ref="T78:AK78"/>
    <mergeCell ref="E83:G83"/>
    <mergeCell ref="H83:M83"/>
    <mergeCell ref="N83:S83"/>
    <mergeCell ref="T83:AK83"/>
    <mergeCell ref="E84:G84"/>
    <mergeCell ref="H84:M84"/>
    <mergeCell ref="N84:S84"/>
    <mergeCell ref="T84:AK84"/>
    <mergeCell ref="D81:D82"/>
    <mergeCell ref="E81:G82"/>
    <mergeCell ref="H81:S81"/>
    <mergeCell ref="T81:AK82"/>
    <mergeCell ref="H82:M82"/>
    <mergeCell ref="N82:S82"/>
    <mergeCell ref="E87:G87"/>
    <mergeCell ref="H87:M87"/>
    <mergeCell ref="N87:S87"/>
    <mergeCell ref="T87:AK87"/>
    <mergeCell ref="E88:G88"/>
    <mergeCell ref="H88:M88"/>
    <mergeCell ref="N88:S88"/>
    <mergeCell ref="T88:AK88"/>
    <mergeCell ref="E85:G85"/>
    <mergeCell ref="H85:M85"/>
    <mergeCell ref="N85:S85"/>
    <mergeCell ref="T85:AK85"/>
    <mergeCell ref="E86:G86"/>
    <mergeCell ref="H86:M86"/>
    <mergeCell ref="N86:S86"/>
    <mergeCell ref="T86:AK86"/>
    <mergeCell ref="E91:G91"/>
    <mergeCell ref="H91:M91"/>
    <mergeCell ref="N91:S91"/>
    <mergeCell ref="T91:AK91"/>
    <mergeCell ref="E92:G92"/>
    <mergeCell ref="H92:M92"/>
    <mergeCell ref="N92:S92"/>
    <mergeCell ref="T92:AK92"/>
    <mergeCell ref="E89:G89"/>
    <mergeCell ref="H89:M89"/>
    <mergeCell ref="N89:S89"/>
    <mergeCell ref="T89:AK89"/>
    <mergeCell ref="E90:G90"/>
    <mergeCell ref="H90:M90"/>
    <mergeCell ref="N90:S90"/>
    <mergeCell ref="T90:AK90"/>
    <mergeCell ref="AB103:AK104"/>
    <mergeCell ref="T104:W104"/>
    <mergeCell ref="X104:AA104"/>
    <mergeCell ref="L105:S105"/>
    <mergeCell ref="T105:W105"/>
    <mergeCell ref="X105:AA105"/>
    <mergeCell ref="AB105:AK109"/>
    <mergeCell ref="L106:S106"/>
    <mergeCell ref="D95:G96"/>
    <mergeCell ref="AB95:AK96"/>
    <mergeCell ref="D101:G109"/>
    <mergeCell ref="H101:K101"/>
    <mergeCell ref="M101:W101"/>
    <mergeCell ref="X101:AK101"/>
    <mergeCell ref="H102:K102"/>
    <mergeCell ref="L102:S102"/>
    <mergeCell ref="T102:AK102"/>
    <mergeCell ref="H103:K109"/>
    <mergeCell ref="T106:W106"/>
    <mergeCell ref="X106:AA106"/>
    <mergeCell ref="L107:S107"/>
    <mergeCell ref="T107:W107"/>
    <mergeCell ref="X107:AA107"/>
    <mergeCell ref="L108:S108"/>
    <mergeCell ref="T108:W108"/>
    <mergeCell ref="X108:AA108"/>
    <mergeCell ref="L103:S104"/>
    <mergeCell ref="T103:AA103"/>
    <mergeCell ref="L109:S109"/>
    <mergeCell ref="T109:W109"/>
    <mergeCell ref="X109:AA109"/>
    <mergeCell ref="D110:G118"/>
    <mergeCell ref="H110:K110"/>
    <mergeCell ref="M110:W110"/>
    <mergeCell ref="X110:AK110"/>
    <mergeCell ref="H111:K111"/>
    <mergeCell ref="L111:S111"/>
    <mergeCell ref="T111:AK111"/>
    <mergeCell ref="H112:K118"/>
    <mergeCell ref="L112:S113"/>
    <mergeCell ref="T112:AA112"/>
    <mergeCell ref="AB112:AK113"/>
    <mergeCell ref="T113:W113"/>
    <mergeCell ref="X113:AA113"/>
    <mergeCell ref="L114:S114"/>
    <mergeCell ref="T114:W114"/>
    <mergeCell ref="X114:AA114"/>
    <mergeCell ref="AB114:AK118"/>
    <mergeCell ref="L117:S117"/>
    <mergeCell ref="T117:W117"/>
    <mergeCell ref="X117:AA117"/>
    <mergeCell ref="L118:S118"/>
    <mergeCell ref="T118:W118"/>
    <mergeCell ref="X118:AA118"/>
    <mergeCell ref="L115:S115"/>
    <mergeCell ref="T115:W115"/>
    <mergeCell ref="X115:AA115"/>
    <mergeCell ref="L116:S116"/>
    <mergeCell ref="T116:W116"/>
    <mergeCell ref="X116:AA116"/>
    <mergeCell ref="D121:G122"/>
    <mergeCell ref="AE121:AK122"/>
    <mergeCell ref="D123:D124"/>
    <mergeCell ref="E123:G124"/>
    <mergeCell ref="H123:N124"/>
    <mergeCell ref="O123:S124"/>
    <mergeCell ref="T123:Y124"/>
    <mergeCell ref="Z123:AD124"/>
    <mergeCell ref="AE123:AK124"/>
    <mergeCell ref="Z126:AD126"/>
    <mergeCell ref="E127:G127"/>
    <mergeCell ref="H127:N127"/>
    <mergeCell ref="O127:S127"/>
    <mergeCell ref="T127:Y127"/>
    <mergeCell ref="Z127:AD127"/>
    <mergeCell ref="E125:G125"/>
    <mergeCell ref="H125:N125"/>
    <mergeCell ref="O125:S125"/>
    <mergeCell ref="T125:Y125"/>
    <mergeCell ref="Z125:AD125"/>
    <mergeCell ref="E126:G126"/>
    <mergeCell ref="H126:N126"/>
    <mergeCell ref="O126:S126"/>
    <mergeCell ref="T126:Y126"/>
    <mergeCell ref="H131:N131"/>
    <mergeCell ref="O131:S131"/>
    <mergeCell ref="T131:Y131"/>
    <mergeCell ref="Z131:AD131"/>
    <mergeCell ref="E128:G128"/>
    <mergeCell ref="H128:N128"/>
    <mergeCell ref="O128:S128"/>
    <mergeCell ref="T128:Y128"/>
    <mergeCell ref="Z128:AD128"/>
    <mergeCell ref="E129:G129"/>
    <mergeCell ref="H129:N129"/>
    <mergeCell ref="O129:S129"/>
    <mergeCell ref="T129:Y129"/>
    <mergeCell ref="Z129:AD129"/>
    <mergeCell ref="E134:G134"/>
    <mergeCell ref="H134:N134"/>
    <mergeCell ref="O134:S134"/>
    <mergeCell ref="T134:Y134"/>
    <mergeCell ref="Z134:AD134"/>
    <mergeCell ref="D137:G138"/>
    <mergeCell ref="AB137:AK138"/>
    <mergeCell ref="E132:G132"/>
    <mergeCell ref="H132:N132"/>
    <mergeCell ref="O132:S132"/>
    <mergeCell ref="T132:Y132"/>
    <mergeCell ref="Z132:AD132"/>
    <mergeCell ref="E133:G133"/>
    <mergeCell ref="H133:N133"/>
    <mergeCell ref="O133:S133"/>
    <mergeCell ref="T133:Y133"/>
    <mergeCell ref="Z133:AD133"/>
    <mergeCell ref="AE125:AK134"/>
    <mergeCell ref="E130:G130"/>
    <mergeCell ref="H130:N130"/>
    <mergeCell ref="O130:S130"/>
    <mergeCell ref="T130:Y130"/>
    <mergeCell ref="Z130:AD130"/>
    <mergeCell ref="E131:G131"/>
    <mergeCell ref="E142:G142"/>
    <mergeCell ref="H142:S142"/>
    <mergeCell ref="T142:AA142"/>
    <mergeCell ref="AB142:AF142"/>
    <mergeCell ref="E143:G143"/>
    <mergeCell ref="H143:S143"/>
    <mergeCell ref="T143:AA143"/>
    <mergeCell ref="AB143:AF143"/>
    <mergeCell ref="D139:D140"/>
    <mergeCell ref="E139:G140"/>
    <mergeCell ref="H139:S140"/>
    <mergeCell ref="T139:AA140"/>
    <mergeCell ref="AB139:AF140"/>
    <mergeCell ref="E141:G141"/>
    <mergeCell ref="H141:S141"/>
    <mergeCell ref="T141:AA141"/>
    <mergeCell ref="AB141:AF141"/>
    <mergeCell ref="E146:G146"/>
    <mergeCell ref="H146:S146"/>
    <mergeCell ref="T146:AA146"/>
    <mergeCell ref="AB146:AF146"/>
    <mergeCell ref="E147:G147"/>
    <mergeCell ref="H147:S147"/>
    <mergeCell ref="T147:AA147"/>
    <mergeCell ref="AB147:AF147"/>
    <mergeCell ref="E144:G144"/>
    <mergeCell ref="H144:S144"/>
    <mergeCell ref="T144:AA144"/>
    <mergeCell ref="AB144:AF144"/>
    <mergeCell ref="E145:G145"/>
    <mergeCell ref="H145:S145"/>
    <mergeCell ref="T145:AA145"/>
    <mergeCell ref="AB145:AF145"/>
    <mergeCell ref="E148:G148"/>
    <mergeCell ref="H148:S148"/>
    <mergeCell ref="T148:AA148"/>
    <mergeCell ref="E150:G150"/>
    <mergeCell ref="H150:S150"/>
    <mergeCell ref="T150:AA150"/>
    <mergeCell ref="AB148:AF148"/>
    <mergeCell ref="E149:G149"/>
    <mergeCell ref="H149:S149"/>
    <mergeCell ref="T149:AA149"/>
    <mergeCell ref="AB149:AF149"/>
    <mergeCell ref="AB150:AF150"/>
    <mergeCell ref="C151:AK151"/>
    <mergeCell ref="B153:F154"/>
    <mergeCell ref="G153:AK154"/>
    <mergeCell ref="G161:I161"/>
    <mergeCell ref="J161:N161"/>
    <mergeCell ref="O161:P161"/>
    <mergeCell ref="Q161:V161"/>
    <mergeCell ref="Q159:V159"/>
    <mergeCell ref="W159:AK162"/>
    <mergeCell ref="G160:I160"/>
    <mergeCell ref="J160:N160"/>
    <mergeCell ref="O160:P160"/>
    <mergeCell ref="Q160:V160"/>
    <mergeCell ref="G162:I162"/>
    <mergeCell ref="J162:N162"/>
    <mergeCell ref="O162:P162"/>
    <mergeCell ref="Q162:V162"/>
    <mergeCell ref="B159:F162"/>
    <mergeCell ref="G159:I159"/>
    <mergeCell ref="J159:N159"/>
    <mergeCell ref="O159:P159"/>
    <mergeCell ref="Q166:AK166"/>
    <mergeCell ref="B167:F168"/>
    <mergeCell ref="G167:K167"/>
    <mergeCell ref="L167:AK167"/>
    <mergeCell ref="G168:K168"/>
    <mergeCell ref="L168:AK168"/>
    <mergeCell ref="B163:F166"/>
    <mergeCell ref="G163:K163"/>
    <mergeCell ref="L163:AK163"/>
    <mergeCell ref="G164:I166"/>
    <mergeCell ref="J164:K164"/>
    <mergeCell ref="L164:AK164"/>
    <mergeCell ref="J165:K165"/>
    <mergeCell ref="L165:AK165"/>
    <mergeCell ref="J166:K166"/>
    <mergeCell ref="L166:P166"/>
    <mergeCell ref="B172:E176"/>
    <mergeCell ref="F172:G174"/>
    <mergeCell ref="H172:J172"/>
    <mergeCell ref="K172:AK172"/>
    <mergeCell ref="H173:J174"/>
    <mergeCell ref="K173:L173"/>
    <mergeCell ref="M173:S173"/>
    <mergeCell ref="T173:V173"/>
    <mergeCell ref="W173:AD173"/>
    <mergeCell ref="AE173:AF173"/>
    <mergeCell ref="AG173:AK173"/>
    <mergeCell ref="K174:L174"/>
    <mergeCell ref="M174:AK174"/>
    <mergeCell ref="F175:J175"/>
    <mergeCell ref="K175:AK175"/>
    <mergeCell ref="F176:J176"/>
    <mergeCell ref="K176:L176"/>
    <mergeCell ref="M176:S176"/>
    <mergeCell ref="U176:AK176"/>
    <mergeCell ref="B177:E177"/>
    <mergeCell ref="F177:J177"/>
    <mergeCell ref="K177:Q177"/>
    <mergeCell ref="E179:AK179"/>
    <mergeCell ref="E180:AK180"/>
    <mergeCell ref="B183:U183"/>
    <mergeCell ref="V183:Y183"/>
    <mergeCell ref="Z183:AC183"/>
    <mergeCell ref="AD183:AG183"/>
    <mergeCell ref="D189:U189"/>
    <mergeCell ref="V189:Y189"/>
    <mergeCell ref="Z189:AC189"/>
    <mergeCell ref="AD189:AG189"/>
    <mergeCell ref="D190:U190"/>
    <mergeCell ref="V190:Y190"/>
    <mergeCell ref="Z190:AC190"/>
    <mergeCell ref="AD190:AG190"/>
    <mergeCell ref="D186:AG186"/>
    <mergeCell ref="D187:U187"/>
    <mergeCell ref="V187:Y187"/>
    <mergeCell ref="Z187:AC187"/>
    <mergeCell ref="AD187:AG187"/>
    <mergeCell ref="D188:U188"/>
    <mergeCell ref="V188:Y188"/>
    <mergeCell ref="Z188:AC188"/>
    <mergeCell ref="AD188:AG188"/>
    <mergeCell ref="D193:U193"/>
    <mergeCell ref="V193:Y193"/>
    <mergeCell ref="Z193:AC193"/>
    <mergeCell ref="AD193:AG193"/>
    <mergeCell ref="D194:U194"/>
    <mergeCell ref="V194:Y194"/>
    <mergeCell ref="Z194:AC194"/>
    <mergeCell ref="AD194:AG194"/>
    <mergeCell ref="D191:U191"/>
    <mergeCell ref="V191:Y191"/>
    <mergeCell ref="Z191:AC191"/>
    <mergeCell ref="AD191:AG191"/>
    <mergeCell ref="D192:U192"/>
    <mergeCell ref="V192:Y192"/>
    <mergeCell ref="Z192:AC192"/>
    <mergeCell ref="AD192:AG192"/>
    <mergeCell ref="D198:U198"/>
    <mergeCell ref="V198:Y198"/>
    <mergeCell ref="Z198:AC198"/>
    <mergeCell ref="AD198:AG198"/>
    <mergeCell ref="D199:U199"/>
    <mergeCell ref="V199:Y199"/>
    <mergeCell ref="Z199:AC199"/>
    <mergeCell ref="AD199:AG199"/>
    <mergeCell ref="D195:AG195"/>
    <mergeCell ref="D196:U196"/>
    <mergeCell ref="V196:Y196"/>
    <mergeCell ref="Z196:AC196"/>
    <mergeCell ref="AD196:AG196"/>
    <mergeCell ref="D197:U197"/>
    <mergeCell ref="V197:Y197"/>
    <mergeCell ref="Z197:AC197"/>
    <mergeCell ref="AD197:AG197"/>
    <mergeCell ref="D202:U202"/>
    <mergeCell ref="V202:Y202"/>
    <mergeCell ref="Z202:AC202"/>
    <mergeCell ref="AD202:AG202"/>
    <mergeCell ref="D203:U203"/>
    <mergeCell ref="V203:Y203"/>
    <mergeCell ref="Z203:AC203"/>
    <mergeCell ref="AD203:AG203"/>
    <mergeCell ref="D200:U200"/>
    <mergeCell ref="V200:Y200"/>
    <mergeCell ref="Z200:AC200"/>
    <mergeCell ref="AD200:AG200"/>
    <mergeCell ref="D201:U201"/>
    <mergeCell ref="V201:Y201"/>
    <mergeCell ref="Z201:AC201"/>
    <mergeCell ref="AD201:AG201"/>
    <mergeCell ref="D206:U206"/>
    <mergeCell ref="V206:Y206"/>
    <mergeCell ref="Z206:AC206"/>
    <mergeCell ref="AD206:AG206"/>
    <mergeCell ref="D207:U207"/>
    <mergeCell ref="V207:Y207"/>
    <mergeCell ref="Z207:AC207"/>
    <mergeCell ref="AD207:AG207"/>
    <mergeCell ref="D204:U204"/>
    <mergeCell ref="V204:Y204"/>
    <mergeCell ref="Z204:AC204"/>
    <mergeCell ref="AD204:AG204"/>
    <mergeCell ref="D205:U205"/>
    <mergeCell ref="V205:Y205"/>
    <mergeCell ref="Z205:AC205"/>
    <mergeCell ref="AD205:AG205"/>
    <mergeCell ref="D211:U211"/>
    <mergeCell ref="V211:Y211"/>
    <mergeCell ref="Z211:AC211"/>
    <mergeCell ref="AD211:AG211"/>
    <mergeCell ref="D212:U212"/>
    <mergeCell ref="V212:Y212"/>
    <mergeCell ref="Z212:AC212"/>
    <mergeCell ref="AD212:AG212"/>
    <mergeCell ref="C208:AG208"/>
    <mergeCell ref="D209:U209"/>
    <mergeCell ref="V209:Y209"/>
    <mergeCell ref="D210:U210"/>
    <mergeCell ref="V210:Y210"/>
    <mergeCell ref="Z210:AC210"/>
    <mergeCell ref="AD210:AG210"/>
    <mergeCell ref="D215:U215"/>
    <mergeCell ref="V215:Y215"/>
    <mergeCell ref="Z215:AC215"/>
    <mergeCell ref="AD215:AG215"/>
    <mergeCell ref="D216:U216"/>
    <mergeCell ref="V216:Y216"/>
    <mergeCell ref="Z216:AC216"/>
    <mergeCell ref="AD216:AG216"/>
    <mergeCell ref="D213:U213"/>
    <mergeCell ref="V213:Y213"/>
    <mergeCell ref="Z213:AC213"/>
    <mergeCell ref="AD213:AG213"/>
    <mergeCell ref="D214:U214"/>
    <mergeCell ref="V214:Y214"/>
    <mergeCell ref="Z214:AC214"/>
    <mergeCell ref="AD214:AG214"/>
  </mergeCells>
  <phoneticPr fontId="4"/>
  <conditionalFormatting sqref="L163:AK163 L167:AK168 M176">
    <cfRule type="cellIs" dxfId="11" priority="12" operator="equal">
      <formula>""</formula>
    </cfRule>
  </conditionalFormatting>
  <conditionalFormatting sqref="J16:AK16">
    <cfRule type="expression" dxfId="10" priority="11">
      <formula>OR($F$10="■",$F$11="■",$F$12="■",$F$13="■")</formula>
    </cfRule>
  </conditionalFormatting>
  <conditionalFormatting sqref="D30:AK41 D43:AK44 D26:AK28">
    <cfRule type="expression" dxfId="9" priority="10">
      <formula>AND($F$12="■",$F$10&lt;&gt;"■")</formula>
    </cfRule>
  </conditionalFormatting>
  <conditionalFormatting sqref="D62:AK63 D81:AK92 D95:AK96 D101:AK118 D121:AK124 D137:AK140 D65:AK68 D64:E64 H64 L64:AK64 D71:AK79 D126:AK134 D125:N125 AE125:AK125 D143:AK150 D141:S142 AB141:AK142">
    <cfRule type="expression" dxfId="8" priority="9">
      <formula>AND(OR($F$10="■",$F$11="■",$F$13="■"),$F$12&lt;&gt;"■")</formula>
    </cfRule>
  </conditionalFormatting>
  <conditionalFormatting sqref="E45:AK54">
    <cfRule type="expression" dxfId="7" priority="8">
      <formula>$AF32="BGP"</formula>
    </cfRule>
  </conditionalFormatting>
  <conditionalFormatting sqref="Q28:S28 N64:Q68">
    <cfRule type="expression" dxfId="6" priority="6">
      <formula>$F$9="■"</formula>
    </cfRule>
    <cfRule type="expression" dxfId="5" priority="7">
      <formula>$E28="新設"</formula>
    </cfRule>
  </conditionalFormatting>
  <conditionalFormatting sqref="N75:Q79">
    <cfRule type="expression" dxfId="4" priority="4">
      <formula>$E75="新設"</formula>
    </cfRule>
    <cfRule type="expression" dxfId="3" priority="5">
      <formula>$F$9="■"</formula>
    </cfRule>
  </conditionalFormatting>
  <conditionalFormatting sqref="T28:AK28">
    <cfRule type="expression" dxfId="2" priority="3">
      <formula>OR($F$10="■",$F$11="■",$F$12="■",$F$13="■")</formula>
    </cfRule>
  </conditionalFormatting>
  <conditionalFormatting sqref="Y28:AB28">
    <cfRule type="expression" dxfId="1" priority="2">
      <formula>$T$28="その他接続"</formula>
    </cfRule>
  </conditionalFormatting>
  <conditionalFormatting sqref="AH28:AK28">
    <cfRule type="expression" dxfId="0" priority="1">
      <formula>$AC$28="その他接続"</formula>
    </cfRule>
  </conditionalFormatting>
  <dataValidations count="15">
    <dataValidation type="list" allowBlank="1" showInputMessage="1" showErrorMessage="1" sqref="N28 Q28" xr:uid="{6B74947C-CE85-436E-A0D6-DBE85F6CD968}">
      <formula1>INDIRECT($H28)</formula1>
    </dataValidation>
    <dataValidation type="list" allowBlank="1" showInputMessage="1" showErrorMessage="1" sqref="O126:S134" xr:uid="{74D8D741-08FC-4033-99E1-AADC37D929CD}">
      <formula1>INDIRECT($H29)</formula1>
    </dataValidation>
    <dataValidation type="list" allowBlank="1" showInputMessage="1" showErrorMessage="1" sqref="AC19:AK19" xr:uid="{F9CBA1BC-2FC4-4982-B1E8-79C50E38FA9C}">
      <formula1>作業時間帯</formula1>
    </dataValidation>
    <dataValidation type="list" allowBlank="1" showInputMessage="1" showErrorMessage="1" sqref="L111:S111 L102:S102" xr:uid="{61C1E6BE-C8B3-4367-A589-AC0EEBFBDC35}">
      <formula1>設定区分②</formula1>
    </dataValidation>
    <dataValidation imeMode="off" allowBlank="1" showInputMessage="1" showErrorMessage="1" sqref="N64:Q68 L101:X101 H75:K79 N75:Q79 H83:T92 L110:X110 H32:AE41 AH28 H64:H68 I65:K68" xr:uid="{3E4AD0D4-6437-4C35-93F6-81B2631DAFC7}"/>
    <dataValidation type="list" allowBlank="1" showInputMessage="1" showErrorMessage="1" sqref="AC28 T28" xr:uid="{59F05D94-7DF8-4C45-9A08-C2C0911E888F}">
      <formula1>標準メニュー_接続元NWサービス</formula1>
    </dataValidation>
    <dataValidation type="list" allowBlank="1" showInputMessage="1" showErrorMessage="1" sqref="E28:G28 F65:G68 E64:E68 E75:G79" xr:uid="{1C5DF11E-C6F9-44A8-8FE2-D2CE3690EE94}">
      <formula1>申込区分①</formula1>
    </dataValidation>
    <dataValidation type="list" allowBlank="1" showInputMessage="1" showErrorMessage="1" sqref="T105:T108 H71:H72 H95:H97 H121:H122 U116:W117 X114:X117 Y116:AA117 T118:AA118 T114:T117 U107:W108 X105:X108 Y107:AA108 T109:AA109 H137:H138" xr:uid="{3073C70A-F840-4379-B19E-84AE20E4CAA8}">
      <formula1>"□,■"</formula1>
    </dataValidation>
    <dataValidation type="list" allowBlank="1" showInputMessage="1" showErrorMessage="1" sqref="F9:F13" xr:uid="{E6364F19-A799-4A14-8BDC-1437251FB152}">
      <formula1>$AN9:$AO9</formula1>
    </dataValidation>
    <dataValidation type="list" allowBlank="1" showInputMessage="1" showErrorMessage="1" sqref="E125:G134 E141:G150" xr:uid="{F1A071BB-B8EE-4DC0-9803-A339C57F7950}">
      <formula1>設定区分③</formula1>
    </dataValidation>
    <dataValidation type="list" allowBlank="1" showInputMessage="1" showErrorMessage="1" sqref="E83:G92 E32:G41 E45:G54" xr:uid="{05FC4648-430C-426E-8772-9EB25B59A607}">
      <formula1>設定区分④</formula1>
    </dataValidation>
    <dataValidation allowBlank="1" showInputMessage="1" sqref="K177 R177" xr:uid="{032D47CF-2C55-4BF6-8C8C-2D6BB7AC3A88}"/>
    <dataValidation type="list" allowBlank="1" showInputMessage="1" showErrorMessage="1" sqref="AF32:AK41" xr:uid="{AB86A3AA-5DF5-40D4-A7D0-869E218E6601}">
      <formula1>"BGP,PBR"</formula1>
    </dataValidation>
    <dataValidation type="list" allowBlank="1" showInputMessage="1" showErrorMessage="1" sqref="R45:V54" xr:uid="{31174A73-858A-48C7-B14B-958F7BE28662}">
      <formula1>"お客様LAN側,NWC内"</formula1>
    </dataValidation>
    <dataValidation type="list" allowBlank="1" showInputMessage="1" showErrorMessage="1" sqref="O125:S125" xr:uid="{8F39DEE0-3F81-4079-96AD-37BED6AFC358}">
      <formula1>INDIRECT($H20)</formula1>
    </dataValidation>
  </dataValidations>
  <printOptions horizontalCentered="1"/>
  <pageMargins left="0" right="0" top="0" bottom="0" header="0.31496062992125984" footer="0.19685039370078741"/>
  <pageSetup paperSize="9" scale="66" fitToHeight="0" orientation="portrait" r:id="rId1"/>
  <headerFooter>
    <oddFooter>&amp;C&amp;"Meiryo UI,標準"&amp;9&amp;D_&amp;T　&amp;F　&amp;P/&amp;N</oddFooter>
  </headerFooter>
  <rowBreaks count="3" manualBreakCount="3">
    <brk id="59" max="37" man="1"/>
    <brk id="98" max="37" man="1"/>
    <brk id="156" max="37" man="1"/>
  </rowBreaks>
  <extLst>
    <ext xmlns:x14="http://schemas.microsoft.com/office/spreadsheetml/2009/9/main" uri="{CCE6A557-97BC-4b89-ADB6-D9C93CAAB3DF}">
      <x14:dataValidations xmlns:xm="http://schemas.microsoft.com/office/excel/2006/main" count="1">
        <x14:dataValidation type="list" allowBlank="1" showInputMessage="1" showErrorMessage="1" xr:uid="{1BC34749-0F00-4B67-92B8-C9421A72BE8A}">
          <x14:formula1>
            <xm:f>リスト!$J$2</xm:f>
          </x14:formula1>
          <xm:sqref>H125:N134 H28:M28</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B1:AR69"/>
  <sheetViews>
    <sheetView showGridLines="0" view="pageBreakPreview" zoomScale="85" zoomScaleNormal="70" zoomScaleSheetLayoutView="85" workbookViewId="0"/>
  </sheetViews>
  <sheetFormatPr defaultColWidth="3.625" defaultRowHeight="15.75" x14ac:dyDescent="0.4"/>
  <cols>
    <col min="1" max="36" width="3.625" style="15"/>
    <col min="37" max="37" width="3.625" style="15" hidden="1" customWidth="1"/>
    <col min="38" max="39" width="0" style="15" hidden="1" customWidth="1"/>
    <col min="40" max="16384" width="3.625" style="15"/>
  </cols>
  <sheetData>
    <row r="1" spans="2:44" s="3" customFormat="1" ht="16.5" x14ac:dyDescent="0.4">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2:44" s="3" customFormat="1" ht="16.5" x14ac:dyDescent="0.4">
      <c r="B2" s="1" t="s">
        <v>578</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row>
    <row r="3" spans="2:44" s="3" customFormat="1" ht="16.5" x14ac:dyDescent="0.4">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row>
    <row r="4" spans="2:44" s="5" customFormat="1" ht="28.5" x14ac:dyDescent="0.4">
      <c r="B4" s="1430" t="s">
        <v>231</v>
      </c>
      <c r="C4" s="1430"/>
      <c r="D4" s="1430"/>
      <c r="E4" s="1430"/>
      <c r="F4" s="1430"/>
      <c r="G4" s="1430"/>
      <c r="H4" s="1430"/>
      <c r="I4" s="1430"/>
      <c r="J4" s="1430"/>
      <c r="K4" s="160" t="s">
        <v>232</v>
      </c>
      <c r="L4" s="1433" t="s">
        <v>233</v>
      </c>
      <c r="M4" s="1433"/>
      <c r="N4" s="1433"/>
      <c r="O4" s="1433"/>
      <c r="P4" s="1433"/>
      <c r="Q4" s="1431" t="s">
        <v>579</v>
      </c>
      <c r="R4" s="1431"/>
      <c r="S4" s="1431"/>
      <c r="T4" s="1431"/>
      <c r="U4" s="1431"/>
      <c r="V4" s="1431"/>
      <c r="W4" s="1431"/>
      <c r="X4" s="1431"/>
      <c r="Y4" s="1431"/>
      <c r="Z4" s="1431"/>
      <c r="AA4" s="1431"/>
      <c r="AB4" s="1431"/>
      <c r="AC4" s="1431"/>
      <c r="AD4" s="1431"/>
      <c r="AE4" s="1431"/>
      <c r="AF4" s="256" t="s">
        <v>176</v>
      </c>
      <c r="AG4" s="256"/>
      <c r="AH4" s="160"/>
      <c r="AI4" s="4"/>
      <c r="AJ4" s="4"/>
      <c r="AK4" s="4"/>
      <c r="AL4" s="4"/>
    </row>
    <row r="5" spans="2:44" s="5" customFormat="1" ht="16.5" x14ac:dyDescent="0.4">
      <c r="B5" s="1"/>
      <c r="C5" s="2"/>
      <c r="D5" s="2"/>
      <c r="E5" s="2"/>
      <c r="F5" s="2"/>
      <c r="G5" s="2"/>
      <c r="H5" s="2"/>
      <c r="I5" s="2"/>
      <c r="J5" s="2"/>
      <c r="K5" s="2"/>
      <c r="L5" s="2"/>
      <c r="M5" s="2"/>
      <c r="N5" s="6"/>
      <c r="O5" s="6"/>
      <c r="P5" s="6"/>
      <c r="Q5" s="6"/>
      <c r="R5" s="6"/>
      <c r="S5" s="6"/>
      <c r="T5" s="6"/>
      <c r="U5" s="6"/>
      <c r="V5" s="6"/>
      <c r="W5" s="6"/>
      <c r="X5" s="6"/>
      <c r="Y5" s="6"/>
      <c r="Z5" s="6"/>
      <c r="AA5" s="6"/>
      <c r="AB5" s="6"/>
      <c r="AC5" s="6"/>
      <c r="AD5" s="6"/>
      <c r="AE5" s="6"/>
      <c r="AF5" s="6"/>
      <c r="AG5" s="6"/>
      <c r="AH5" s="7"/>
      <c r="AI5" s="4"/>
      <c r="AJ5" s="4"/>
      <c r="AK5" s="4"/>
      <c r="AL5" s="4"/>
      <c r="AP5" s="1432"/>
      <c r="AQ5" s="1432"/>
      <c r="AR5" s="1432"/>
    </row>
    <row r="6" spans="2:44" s="5" customFormat="1" ht="16.5" x14ac:dyDescent="0.4">
      <c r="B6" s="1"/>
      <c r="C6" s="2"/>
      <c r="D6" s="2" t="s">
        <v>580</v>
      </c>
      <c r="E6" s="2"/>
      <c r="F6" s="2"/>
      <c r="G6" s="15"/>
      <c r="H6" s="2"/>
      <c r="I6" s="2"/>
      <c r="J6" s="2"/>
      <c r="K6" s="2"/>
      <c r="L6" s="2"/>
      <c r="M6" s="2"/>
      <c r="N6" s="6"/>
      <c r="O6" s="6"/>
      <c r="P6" s="6"/>
      <c r="Q6" s="6"/>
      <c r="R6" s="6"/>
      <c r="S6" s="6"/>
      <c r="T6" s="6"/>
      <c r="U6" s="6"/>
      <c r="V6" s="6"/>
      <c r="W6" s="6"/>
      <c r="X6" s="6"/>
      <c r="Y6" s="6"/>
      <c r="Z6" s="6"/>
      <c r="AA6" s="6"/>
      <c r="AB6" s="6"/>
      <c r="AC6" s="6"/>
      <c r="AD6" s="6"/>
      <c r="AE6" s="6"/>
      <c r="AF6" s="6"/>
      <c r="AG6" s="6"/>
      <c r="AH6" s="7"/>
      <c r="AI6" s="4"/>
      <c r="AJ6" s="4"/>
      <c r="AK6" s="4"/>
      <c r="AL6" s="4"/>
      <c r="AP6" s="1432"/>
      <c r="AQ6" s="1432"/>
      <c r="AR6" s="1432"/>
    </row>
    <row r="7" spans="2:44" s="5" customFormat="1" ht="17.25" thickBot="1" x14ac:dyDescent="0.45">
      <c r="B7" s="15"/>
      <c r="C7" s="15"/>
      <c r="D7" s="15" t="s">
        <v>581</v>
      </c>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29" t="s">
        <v>662</v>
      </c>
      <c r="AI7" s="4"/>
      <c r="AJ7" s="4"/>
      <c r="AK7" s="4"/>
      <c r="AL7" s="4"/>
      <c r="AP7" s="1432"/>
      <c r="AQ7" s="1432"/>
      <c r="AR7" s="1432"/>
    </row>
    <row r="8" spans="2:44" ht="17.100000000000001" customHeight="1" x14ac:dyDescent="0.4">
      <c r="B8" s="182" t="s">
        <v>582</v>
      </c>
      <c r="C8" s="183"/>
      <c r="D8" s="184"/>
      <c r="E8" s="184"/>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5"/>
    </row>
    <row r="9" spans="2:44" ht="21.95" customHeight="1" x14ac:dyDescent="0.4">
      <c r="B9" s="186"/>
      <c r="C9" s="1416" t="s">
        <v>613</v>
      </c>
      <c r="D9" s="1417"/>
      <c r="E9" s="1417"/>
      <c r="F9" s="1418"/>
      <c r="G9" s="187" t="s">
        <v>250</v>
      </c>
      <c r="H9" s="259" t="s">
        <v>351</v>
      </c>
      <c r="I9" s="188"/>
      <c r="J9" s="189" t="s">
        <v>98</v>
      </c>
      <c r="K9" s="259" t="s">
        <v>453</v>
      </c>
      <c r="L9" s="188"/>
      <c r="M9" s="189" t="s">
        <v>98</v>
      </c>
      <c r="N9" s="426" t="s">
        <v>584</v>
      </c>
      <c r="O9" s="188"/>
      <c r="P9" s="188"/>
      <c r="Q9" s="188"/>
      <c r="R9" s="188"/>
      <c r="S9" s="188"/>
      <c r="T9" s="188"/>
      <c r="U9" s="188"/>
      <c r="V9" s="188"/>
      <c r="W9" s="188"/>
      <c r="X9" s="188"/>
      <c r="Y9" s="188"/>
      <c r="Z9" s="188"/>
      <c r="AA9" s="188"/>
      <c r="AB9" s="188"/>
      <c r="AC9" s="188"/>
      <c r="AD9" s="188"/>
      <c r="AE9" s="188"/>
      <c r="AF9" s="188"/>
      <c r="AG9" s="188"/>
      <c r="AH9" s="190"/>
      <c r="AK9" s="15" t="s">
        <v>98</v>
      </c>
      <c r="AL9" s="15" t="s">
        <v>98</v>
      </c>
      <c r="AM9" s="15" t="s">
        <v>98</v>
      </c>
      <c r="AN9" s="15" t="str">
        <f>IF(C9="□","■","")</f>
        <v/>
      </c>
    </row>
    <row r="10" spans="2:44" ht="21.95" customHeight="1" x14ac:dyDescent="0.4">
      <c r="B10" s="186"/>
      <c r="C10" s="260" t="s">
        <v>267</v>
      </c>
      <c r="D10" s="1419" t="s">
        <v>585</v>
      </c>
      <c r="E10" s="1420"/>
      <c r="F10" s="1420"/>
      <c r="G10" s="1420"/>
      <c r="H10" s="1420"/>
      <c r="I10" s="1420"/>
      <c r="J10" s="1421"/>
      <c r="K10" s="1422" t="s">
        <v>586</v>
      </c>
      <c r="L10" s="1422"/>
      <c r="M10" s="1422"/>
      <c r="N10" s="1422" t="s">
        <v>587</v>
      </c>
      <c r="O10" s="1422"/>
      <c r="P10" s="1422"/>
      <c r="Q10" s="1422"/>
      <c r="R10" s="1422"/>
      <c r="S10" s="1422"/>
      <c r="T10" s="1422"/>
      <c r="U10" s="1422"/>
      <c r="V10" s="1422" t="s">
        <v>588</v>
      </c>
      <c r="W10" s="1422"/>
      <c r="X10" s="1422"/>
      <c r="Y10" s="1422" t="s">
        <v>589</v>
      </c>
      <c r="Z10" s="1422"/>
      <c r="AA10" s="1422"/>
      <c r="AB10" s="1422" t="s">
        <v>590</v>
      </c>
      <c r="AC10" s="1422"/>
      <c r="AD10" s="1422"/>
      <c r="AE10" s="1422"/>
      <c r="AF10" s="1422"/>
      <c r="AG10" s="1422"/>
      <c r="AH10" s="1423"/>
      <c r="AK10" s="15" t="str">
        <f>IF(AND($J$9="□",$M$9="□"),"■","")</f>
        <v>■</v>
      </c>
      <c r="AL10" s="15" t="str">
        <f>IF(AND($G$9="□",$M$9="□"),"■","")</f>
        <v/>
      </c>
      <c r="AM10" s="15" t="str">
        <f>IF(AND($J$9="□",$G$9="□"),"■","")</f>
        <v/>
      </c>
    </row>
    <row r="11" spans="2:44" ht="21.95" customHeight="1" x14ac:dyDescent="0.4">
      <c r="B11" s="186"/>
      <c r="C11" s="258"/>
      <c r="D11" s="1426" t="s">
        <v>610</v>
      </c>
      <c r="E11" s="1427"/>
      <c r="F11" s="1427"/>
      <c r="G11" s="1427"/>
      <c r="H11" s="1427"/>
      <c r="I11" s="1427"/>
      <c r="J11" s="1428"/>
      <c r="K11" s="1429" t="s">
        <v>614</v>
      </c>
      <c r="L11" s="1429"/>
      <c r="M11" s="1429"/>
      <c r="N11" s="1424" t="s">
        <v>615</v>
      </c>
      <c r="O11" s="1424"/>
      <c r="P11" s="1424"/>
      <c r="Q11" s="1424"/>
      <c r="R11" s="1424"/>
      <c r="S11" s="1424"/>
      <c r="T11" s="1424"/>
      <c r="U11" s="1424"/>
      <c r="V11" s="1424">
        <v>80</v>
      </c>
      <c r="W11" s="1424"/>
      <c r="X11" s="1424"/>
      <c r="Y11" s="1424" t="s">
        <v>616</v>
      </c>
      <c r="Z11" s="1424"/>
      <c r="AA11" s="1424"/>
      <c r="AB11" s="1424" t="s">
        <v>617</v>
      </c>
      <c r="AC11" s="1424"/>
      <c r="AD11" s="1424"/>
      <c r="AE11" s="1424"/>
      <c r="AF11" s="1424"/>
      <c r="AG11" s="1424"/>
      <c r="AH11" s="1425"/>
    </row>
    <row r="12" spans="2:44" ht="21.95" customHeight="1" x14ac:dyDescent="0.4">
      <c r="B12" s="186"/>
      <c r="C12" s="258"/>
      <c r="D12" s="1426" t="s">
        <v>610</v>
      </c>
      <c r="E12" s="1427"/>
      <c r="F12" s="1427"/>
      <c r="G12" s="1427"/>
      <c r="H12" s="1427"/>
      <c r="I12" s="1427"/>
      <c r="J12" s="1428"/>
      <c r="K12" s="1429" t="s">
        <v>614</v>
      </c>
      <c r="L12" s="1429"/>
      <c r="M12" s="1429"/>
      <c r="N12" s="1424" t="s">
        <v>615</v>
      </c>
      <c r="O12" s="1424"/>
      <c r="P12" s="1424"/>
      <c r="Q12" s="1424"/>
      <c r="R12" s="1424"/>
      <c r="S12" s="1424"/>
      <c r="T12" s="1424"/>
      <c r="U12" s="1424"/>
      <c r="V12" s="1424">
        <v>443</v>
      </c>
      <c r="W12" s="1424"/>
      <c r="X12" s="1424"/>
      <c r="Y12" s="1424" t="s">
        <v>616</v>
      </c>
      <c r="Z12" s="1424"/>
      <c r="AA12" s="1424"/>
      <c r="AB12" s="1424" t="s">
        <v>618</v>
      </c>
      <c r="AC12" s="1424"/>
      <c r="AD12" s="1424"/>
      <c r="AE12" s="1424"/>
      <c r="AF12" s="1424"/>
      <c r="AG12" s="1424"/>
      <c r="AH12" s="1425"/>
    </row>
    <row r="13" spans="2:44" ht="21.95" customHeight="1" x14ac:dyDescent="0.4">
      <c r="B13" s="186"/>
      <c r="C13" s="258"/>
      <c r="D13" s="1426" t="s">
        <v>610</v>
      </c>
      <c r="E13" s="1427"/>
      <c r="F13" s="1427"/>
      <c r="G13" s="1427"/>
      <c r="H13" s="1427"/>
      <c r="I13" s="1427"/>
      <c r="J13" s="1428"/>
      <c r="K13" s="1429" t="s">
        <v>614</v>
      </c>
      <c r="L13" s="1429"/>
      <c r="M13" s="1429"/>
      <c r="N13" s="1424" t="s">
        <v>615</v>
      </c>
      <c r="O13" s="1424"/>
      <c r="P13" s="1424"/>
      <c r="Q13" s="1424"/>
      <c r="R13" s="1424"/>
      <c r="S13" s="1424"/>
      <c r="T13" s="1424"/>
      <c r="U13" s="1424"/>
      <c r="V13" s="1424" t="s">
        <v>614</v>
      </c>
      <c r="W13" s="1424"/>
      <c r="X13" s="1424"/>
      <c r="Y13" s="1424" t="s">
        <v>619</v>
      </c>
      <c r="Z13" s="1424"/>
      <c r="AA13" s="1424"/>
      <c r="AB13" s="1424" t="s">
        <v>620</v>
      </c>
      <c r="AC13" s="1424"/>
      <c r="AD13" s="1424"/>
      <c r="AE13" s="1424"/>
      <c r="AF13" s="1424"/>
      <c r="AG13" s="1424"/>
      <c r="AH13" s="1425"/>
    </row>
    <row r="14" spans="2:44" ht="21.95" customHeight="1" x14ac:dyDescent="0.4">
      <c r="B14" s="186"/>
      <c r="C14" s="258"/>
      <c r="D14" s="1426" t="s">
        <v>610</v>
      </c>
      <c r="E14" s="1427"/>
      <c r="F14" s="1427"/>
      <c r="G14" s="1427"/>
      <c r="H14" s="1427"/>
      <c r="I14" s="1427"/>
      <c r="J14" s="1428"/>
      <c r="K14" s="1429">
        <v>53</v>
      </c>
      <c r="L14" s="1429"/>
      <c r="M14" s="1429"/>
      <c r="N14" s="1424" t="s">
        <v>615</v>
      </c>
      <c r="O14" s="1424"/>
      <c r="P14" s="1424"/>
      <c r="Q14" s="1424"/>
      <c r="R14" s="1424"/>
      <c r="S14" s="1424"/>
      <c r="T14" s="1424"/>
      <c r="U14" s="1424"/>
      <c r="V14" s="1424" t="s">
        <v>614</v>
      </c>
      <c r="W14" s="1424"/>
      <c r="X14" s="1424"/>
      <c r="Y14" s="1424" t="s">
        <v>619</v>
      </c>
      <c r="Z14" s="1424"/>
      <c r="AA14" s="1424"/>
      <c r="AB14" s="1424" t="s">
        <v>621</v>
      </c>
      <c r="AC14" s="1424"/>
      <c r="AD14" s="1424"/>
      <c r="AE14" s="1424"/>
      <c r="AF14" s="1424"/>
      <c r="AG14" s="1424"/>
      <c r="AH14" s="1425"/>
    </row>
    <row r="15" spans="2:44" ht="21.95" customHeight="1" x14ac:dyDescent="0.4">
      <c r="B15" s="186"/>
      <c r="C15" s="258"/>
      <c r="D15" s="1412"/>
      <c r="E15" s="1413"/>
      <c r="F15" s="1413"/>
      <c r="G15" s="1413"/>
      <c r="H15" s="1413"/>
      <c r="I15" s="1413"/>
      <c r="J15" s="1414"/>
      <c r="K15" s="1415"/>
      <c r="L15" s="1415"/>
      <c r="M15" s="1415"/>
      <c r="N15" s="1404"/>
      <c r="O15" s="1404"/>
      <c r="P15" s="1404"/>
      <c r="Q15" s="1404"/>
      <c r="R15" s="1404"/>
      <c r="S15" s="1404"/>
      <c r="T15" s="1404"/>
      <c r="U15" s="1404"/>
      <c r="V15" s="1404"/>
      <c r="W15" s="1404"/>
      <c r="X15" s="1404"/>
      <c r="Y15" s="1404"/>
      <c r="Z15" s="1404"/>
      <c r="AA15" s="1404"/>
      <c r="AB15" s="1404"/>
      <c r="AC15" s="1404"/>
      <c r="AD15" s="1404"/>
      <c r="AE15" s="1404"/>
      <c r="AF15" s="1404"/>
      <c r="AG15" s="1404"/>
      <c r="AH15" s="1405"/>
    </row>
    <row r="16" spans="2:44" ht="21.95" customHeight="1" x14ac:dyDescent="0.4">
      <c r="B16" s="186"/>
      <c r="C16" s="258"/>
      <c r="D16" s="1412"/>
      <c r="E16" s="1413"/>
      <c r="F16" s="1413"/>
      <c r="G16" s="1413"/>
      <c r="H16" s="1413"/>
      <c r="I16" s="1413"/>
      <c r="J16" s="1414"/>
      <c r="K16" s="1415"/>
      <c r="L16" s="1415"/>
      <c r="M16" s="1415"/>
      <c r="N16" s="1404"/>
      <c r="O16" s="1404"/>
      <c r="P16" s="1404"/>
      <c r="Q16" s="1404"/>
      <c r="R16" s="1404"/>
      <c r="S16" s="1404"/>
      <c r="T16" s="1404"/>
      <c r="U16" s="1404"/>
      <c r="V16" s="1404"/>
      <c r="W16" s="1404"/>
      <c r="X16" s="1404"/>
      <c r="Y16" s="1404"/>
      <c r="Z16" s="1404"/>
      <c r="AA16" s="1404"/>
      <c r="AB16" s="1404"/>
      <c r="AC16" s="1404"/>
      <c r="AD16" s="1404"/>
      <c r="AE16" s="1404"/>
      <c r="AF16" s="1404"/>
      <c r="AG16" s="1404"/>
      <c r="AH16" s="1405"/>
    </row>
    <row r="17" spans="2:34" ht="21.95" customHeight="1" x14ac:dyDescent="0.4">
      <c r="B17" s="186"/>
      <c r="C17" s="258"/>
      <c r="D17" s="1412"/>
      <c r="E17" s="1413"/>
      <c r="F17" s="1413"/>
      <c r="G17" s="1413"/>
      <c r="H17" s="1413"/>
      <c r="I17" s="1413"/>
      <c r="J17" s="1414"/>
      <c r="K17" s="1415"/>
      <c r="L17" s="1415"/>
      <c r="M17" s="1415"/>
      <c r="N17" s="1404"/>
      <c r="O17" s="1404"/>
      <c r="P17" s="1404"/>
      <c r="Q17" s="1404"/>
      <c r="R17" s="1404"/>
      <c r="S17" s="1404"/>
      <c r="T17" s="1404"/>
      <c r="U17" s="1404"/>
      <c r="V17" s="1404"/>
      <c r="W17" s="1404"/>
      <c r="X17" s="1404"/>
      <c r="Y17" s="1404"/>
      <c r="Z17" s="1404"/>
      <c r="AA17" s="1404"/>
      <c r="AB17" s="1404"/>
      <c r="AC17" s="1404"/>
      <c r="AD17" s="1404"/>
      <c r="AE17" s="1404"/>
      <c r="AF17" s="1404"/>
      <c r="AG17" s="1404"/>
      <c r="AH17" s="1405"/>
    </row>
    <row r="18" spans="2:34" ht="21.95" customHeight="1" x14ac:dyDescent="0.4">
      <c r="B18" s="186"/>
      <c r="C18" s="258"/>
      <c r="D18" s="1412"/>
      <c r="E18" s="1413"/>
      <c r="F18" s="1413"/>
      <c r="G18" s="1413"/>
      <c r="H18" s="1413"/>
      <c r="I18" s="1413"/>
      <c r="J18" s="1414"/>
      <c r="K18" s="1415"/>
      <c r="L18" s="1415"/>
      <c r="M18" s="1415"/>
      <c r="N18" s="1404"/>
      <c r="O18" s="1404"/>
      <c r="P18" s="1404"/>
      <c r="Q18" s="1404"/>
      <c r="R18" s="1404"/>
      <c r="S18" s="1404"/>
      <c r="T18" s="1404"/>
      <c r="U18" s="1404"/>
      <c r="V18" s="1404"/>
      <c r="W18" s="1404"/>
      <c r="X18" s="1404"/>
      <c r="Y18" s="1404"/>
      <c r="Z18" s="1404"/>
      <c r="AA18" s="1404"/>
      <c r="AB18" s="1404"/>
      <c r="AC18" s="1404"/>
      <c r="AD18" s="1404"/>
      <c r="AE18" s="1404"/>
      <c r="AF18" s="1404"/>
      <c r="AG18" s="1404"/>
      <c r="AH18" s="1405"/>
    </row>
    <row r="19" spans="2:34" ht="21.95" customHeight="1" x14ac:dyDescent="0.4">
      <c r="B19" s="186"/>
      <c r="C19" s="258"/>
      <c r="D19" s="1412"/>
      <c r="E19" s="1413"/>
      <c r="F19" s="1413"/>
      <c r="G19" s="1413"/>
      <c r="H19" s="1413"/>
      <c r="I19" s="1413"/>
      <c r="J19" s="1414"/>
      <c r="K19" s="1415"/>
      <c r="L19" s="1415"/>
      <c r="M19" s="1415"/>
      <c r="N19" s="1404"/>
      <c r="O19" s="1404"/>
      <c r="P19" s="1404"/>
      <c r="Q19" s="1404"/>
      <c r="R19" s="1404"/>
      <c r="S19" s="1404"/>
      <c r="T19" s="1404"/>
      <c r="U19" s="1404"/>
      <c r="V19" s="1404"/>
      <c r="W19" s="1404"/>
      <c r="X19" s="1404"/>
      <c r="Y19" s="1404"/>
      <c r="Z19" s="1404"/>
      <c r="AA19" s="1404"/>
      <c r="AB19" s="1404"/>
      <c r="AC19" s="1404"/>
      <c r="AD19" s="1404"/>
      <c r="AE19" s="1404"/>
      <c r="AF19" s="1404"/>
      <c r="AG19" s="1404"/>
      <c r="AH19" s="1405"/>
    </row>
    <row r="20" spans="2:34" ht="21.95" customHeight="1" x14ac:dyDescent="0.4">
      <c r="B20" s="186"/>
      <c r="C20" s="258"/>
      <c r="D20" s="1412"/>
      <c r="E20" s="1413"/>
      <c r="F20" s="1413"/>
      <c r="G20" s="1413"/>
      <c r="H20" s="1413"/>
      <c r="I20" s="1413"/>
      <c r="J20" s="1414"/>
      <c r="K20" s="1415"/>
      <c r="L20" s="1415"/>
      <c r="M20" s="1415"/>
      <c r="N20" s="1404"/>
      <c r="O20" s="1404"/>
      <c r="P20" s="1404"/>
      <c r="Q20" s="1404"/>
      <c r="R20" s="1404"/>
      <c r="S20" s="1404"/>
      <c r="T20" s="1404"/>
      <c r="U20" s="1404"/>
      <c r="V20" s="1404"/>
      <c r="W20" s="1404"/>
      <c r="X20" s="1404"/>
      <c r="Y20" s="1404"/>
      <c r="Z20" s="1404"/>
      <c r="AA20" s="1404"/>
      <c r="AB20" s="1404"/>
      <c r="AC20" s="1404"/>
      <c r="AD20" s="1404"/>
      <c r="AE20" s="1404"/>
      <c r="AF20" s="1404"/>
      <c r="AG20" s="1404"/>
      <c r="AH20" s="1405"/>
    </row>
    <row r="21" spans="2:34" ht="21.95" customHeight="1" x14ac:dyDescent="0.4">
      <c r="B21" s="186"/>
      <c r="C21" s="258"/>
      <c r="D21" s="1412"/>
      <c r="E21" s="1413"/>
      <c r="F21" s="1413"/>
      <c r="G21" s="1413"/>
      <c r="H21" s="1413"/>
      <c r="I21" s="1413"/>
      <c r="J21" s="1414"/>
      <c r="K21" s="1415"/>
      <c r="L21" s="1415"/>
      <c r="M21" s="1415"/>
      <c r="N21" s="1404"/>
      <c r="O21" s="1404"/>
      <c r="P21" s="1404"/>
      <c r="Q21" s="1404"/>
      <c r="R21" s="1404"/>
      <c r="S21" s="1404"/>
      <c r="T21" s="1404"/>
      <c r="U21" s="1404"/>
      <c r="V21" s="1404"/>
      <c r="W21" s="1404"/>
      <c r="X21" s="1404"/>
      <c r="Y21" s="1404"/>
      <c r="Z21" s="1404"/>
      <c r="AA21" s="1404"/>
      <c r="AB21" s="1404"/>
      <c r="AC21" s="1404"/>
      <c r="AD21" s="1404"/>
      <c r="AE21" s="1404"/>
      <c r="AF21" s="1404"/>
      <c r="AG21" s="1404"/>
      <c r="AH21" s="1405"/>
    </row>
    <row r="22" spans="2:34" ht="21.95" customHeight="1" x14ac:dyDescent="0.4">
      <c r="B22" s="186"/>
      <c r="C22" s="258"/>
      <c r="D22" s="1412"/>
      <c r="E22" s="1413"/>
      <c r="F22" s="1413"/>
      <c r="G22" s="1413"/>
      <c r="H22" s="1413"/>
      <c r="I22" s="1413"/>
      <c r="J22" s="1414"/>
      <c r="K22" s="1415"/>
      <c r="L22" s="1415"/>
      <c r="M22" s="1415"/>
      <c r="N22" s="1404"/>
      <c r="O22" s="1404"/>
      <c r="P22" s="1404"/>
      <c r="Q22" s="1404"/>
      <c r="R22" s="1404"/>
      <c r="S22" s="1404"/>
      <c r="T22" s="1404"/>
      <c r="U22" s="1404"/>
      <c r="V22" s="1404"/>
      <c r="W22" s="1404"/>
      <c r="X22" s="1404"/>
      <c r="Y22" s="1404"/>
      <c r="Z22" s="1404"/>
      <c r="AA22" s="1404"/>
      <c r="AB22" s="1404"/>
      <c r="AC22" s="1404"/>
      <c r="AD22" s="1404"/>
      <c r="AE22" s="1404"/>
      <c r="AF22" s="1404"/>
      <c r="AG22" s="1404"/>
      <c r="AH22" s="1405"/>
    </row>
    <row r="23" spans="2:34" ht="21.95" customHeight="1" x14ac:dyDescent="0.4">
      <c r="B23" s="186"/>
      <c r="C23" s="258"/>
      <c r="D23" s="1412"/>
      <c r="E23" s="1413"/>
      <c r="F23" s="1413"/>
      <c r="G23" s="1413"/>
      <c r="H23" s="1413"/>
      <c r="I23" s="1413"/>
      <c r="J23" s="1414"/>
      <c r="K23" s="1415"/>
      <c r="L23" s="1415"/>
      <c r="M23" s="1415"/>
      <c r="N23" s="1404"/>
      <c r="O23" s="1404"/>
      <c r="P23" s="1404"/>
      <c r="Q23" s="1404"/>
      <c r="R23" s="1404"/>
      <c r="S23" s="1404"/>
      <c r="T23" s="1404"/>
      <c r="U23" s="1404"/>
      <c r="V23" s="1404"/>
      <c r="W23" s="1404"/>
      <c r="X23" s="1404"/>
      <c r="Y23" s="1404"/>
      <c r="Z23" s="1404"/>
      <c r="AA23" s="1404"/>
      <c r="AB23" s="1404"/>
      <c r="AC23" s="1404"/>
      <c r="AD23" s="1404"/>
      <c r="AE23" s="1404"/>
      <c r="AF23" s="1404"/>
      <c r="AG23" s="1404"/>
      <c r="AH23" s="1405"/>
    </row>
    <row r="24" spans="2:34" ht="21.95" customHeight="1" x14ac:dyDescent="0.4">
      <c r="B24" s="186"/>
      <c r="C24" s="258"/>
      <c r="D24" s="1412"/>
      <c r="E24" s="1413"/>
      <c r="F24" s="1413"/>
      <c r="G24" s="1413"/>
      <c r="H24" s="1413"/>
      <c r="I24" s="1413"/>
      <c r="J24" s="1414"/>
      <c r="K24" s="1415"/>
      <c r="L24" s="1415"/>
      <c r="M24" s="1415"/>
      <c r="N24" s="1404"/>
      <c r="O24" s="1404"/>
      <c r="P24" s="1404"/>
      <c r="Q24" s="1404"/>
      <c r="R24" s="1404"/>
      <c r="S24" s="1404"/>
      <c r="T24" s="1404"/>
      <c r="U24" s="1404"/>
      <c r="V24" s="1404"/>
      <c r="W24" s="1404"/>
      <c r="X24" s="1404"/>
      <c r="Y24" s="1404"/>
      <c r="Z24" s="1404"/>
      <c r="AA24" s="1404"/>
      <c r="AB24" s="1404"/>
      <c r="AC24" s="1404"/>
      <c r="AD24" s="1404"/>
      <c r="AE24" s="1404"/>
      <c r="AF24" s="1404"/>
      <c r="AG24" s="1404"/>
      <c r="AH24" s="1405"/>
    </row>
    <row r="25" spans="2:34" ht="21.95" customHeight="1" x14ac:dyDescent="0.4">
      <c r="B25" s="186"/>
      <c r="C25" s="258"/>
      <c r="D25" s="1412"/>
      <c r="E25" s="1413"/>
      <c r="F25" s="1413"/>
      <c r="G25" s="1413"/>
      <c r="H25" s="1413"/>
      <c r="I25" s="1413"/>
      <c r="J25" s="1414"/>
      <c r="K25" s="1415"/>
      <c r="L25" s="1415"/>
      <c r="M25" s="1415"/>
      <c r="N25" s="1404"/>
      <c r="O25" s="1404"/>
      <c r="P25" s="1404"/>
      <c r="Q25" s="1404"/>
      <c r="R25" s="1404"/>
      <c r="S25" s="1404"/>
      <c r="T25" s="1404"/>
      <c r="U25" s="1404"/>
      <c r="V25" s="1404"/>
      <c r="W25" s="1404"/>
      <c r="X25" s="1404"/>
      <c r="Y25" s="1404"/>
      <c r="Z25" s="1404"/>
      <c r="AA25" s="1404"/>
      <c r="AB25" s="1404"/>
      <c r="AC25" s="1404"/>
      <c r="AD25" s="1404"/>
      <c r="AE25" s="1404"/>
      <c r="AF25" s="1404"/>
      <c r="AG25" s="1404"/>
      <c r="AH25" s="1405"/>
    </row>
    <row r="26" spans="2:34" ht="21.95" customHeight="1" x14ac:dyDescent="0.4">
      <c r="B26" s="186"/>
      <c r="C26" s="258"/>
      <c r="D26" s="1412"/>
      <c r="E26" s="1413"/>
      <c r="F26" s="1413"/>
      <c r="G26" s="1413"/>
      <c r="H26" s="1413"/>
      <c r="I26" s="1413"/>
      <c r="J26" s="1414"/>
      <c r="K26" s="1415"/>
      <c r="L26" s="1415"/>
      <c r="M26" s="1415"/>
      <c r="N26" s="1404"/>
      <c r="O26" s="1404"/>
      <c r="P26" s="1404"/>
      <c r="Q26" s="1404"/>
      <c r="R26" s="1404"/>
      <c r="S26" s="1404"/>
      <c r="T26" s="1404"/>
      <c r="U26" s="1404"/>
      <c r="V26" s="1404"/>
      <c r="W26" s="1404"/>
      <c r="X26" s="1404"/>
      <c r="Y26" s="1404"/>
      <c r="Z26" s="1404"/>
      <c r="AA26" s="1404"/>
      <c r="AB26" s="1404"/>
      <c r="AC26" s="1404"/>
      <c r="AD26" s="1404"/>
      <c r="AE26" s="1404"/>
      <c r="AF26" s="1404"/>
      <c r="AG26" s="1404"/>
      <c r="AH26" s="1405"/>
    </row>
    <row r="27" spans="2:34" ht="21.95" customHeight="1" x14ac:dyDescent="0.4">
      <c r="B27" s="186"/>
      <c r="C27" s="258"/>
      <c r="D27" s="1412"/>
      <c r="E27" s="1413"/>
      <c r="F27" s="1413"/>
      <c r="G27" s="1413"/>
      <c r="H27" s="1413"/>
      <c r="I27" s="1413"/>
      <c r="J27" s="1414"/>
      <c r="K27" s="1415"/>
      <c r="L27" s="1415"/>
      <c r="M27" s="1415"/>
      <c r="N27" s="1404"/>
      <c r="O27" s="1404"/>
      <c r="P27" s="1404"/>
      <c r="Q27" s="1404"/>
      <c r="R27" s="1404"/>
      <c r="S27" s="1404"/>
      <c r="T27" s="1404"/>
      <c r="U27" s="1404"/>
      <c r="V27" s="1404"/>
      <c r="W27" s="1404"/>
      <c r="X27" s="1404"/>
      <c r="Y27" s="1404"/>
      <c r="Z27" s="1404"/>
      <c r="AA27" s="1404"/>
      <c r="AB27" s="1404"/>
      <c r="AC27" s="1404"/>
      <c r="AD27" s="1404"/>
      <c r="AE27" s="1404"/>
      <c r="AF27" s="1404"/>
      <c r="AG27" s="1404"/>
      <c r="AH27" s="1405"/>
    </row>
    <row r="28" spans="2:34" ht="21.95" customHeight="1" x14ac:dyDescent="0.4">
      <c r="B28" s="186"/>
      <c r="C28" s="258"/>
      <c r="D28" s="1412"/>
      <c r="E28" s="1413"/>
      <c r="F28" s="1413"/>
      <c r="G28" s="1413"/>
      <c r="H28" s="1413"/>
      <c r="I28" s="1413"/>
      <c r="J28" s="1414"/>
      <c r="K28" s="1415"/>
      <c r="L28" s="1415"/>
      <c r="M28" s="1415"/>
      <c r="N28" s="1404"/>
      <c r="O28" s="1404"/>
      <c r="P28" s="1404"/>
      <c r="Q28" s="1404"/>
      <c r="R28" s="1404"/>
      <c r="S28" s="1404"/>
      <c r="T28" s="1404"/>
      <c r="U28" s="1404"/>
      <c r="V28" s="1404"/>
      <c r="W28" s="1404"/>
      <c r="X28" s="1404"/>
      <c r="Y28" s="1404"/>
      <c r="Z28" s="1404"/>
      <c r="AA28" s="1404"/>
      <c r="AB28" s="1404"/>
      <c r="AC28" s="1404"/>
      <c r="AD28" s="1404"/>
      <c r="AE28" s="1404"/>
      <c r="AF28" s="1404"/>
      <c r="AG28" s="1404"/>
      <c r="AH28" s="1405"/>
    </row>
    <row r="29" spans="2:34" ht="21.95" customHeight="1" x14ac:dyDescent="0.4">
      <c r="B29" s="186"/>
      <c r="C29" s="258"/>
      <c r="D29" s="1412"/>
      <c r="E29" s="1413"/>
      <c r="F29" s="1413"/>
      <c r="G29" s="1413"/>
      <c r="H29" s="1413"/>
      <c r="I29" s="1413"/>
      <c r="J29" s="1414"/>
      <c r="K29" s="1415"/>
      <c r="L29" s="1415"/>
      <c r="M29" s="1415"/>
      <c r="N29" s="1404"/>
      <c r="O29" s="1404"/>
      <c r="P29" s="1404"/>
      <c r="Q29" s="1404"/>
      <c r="R29" s="1404"/>
      <c r="S29" s="1404"/>
      <c r="T29" s="1404"/>
      <c r="U29" s="1404"/>
      <c r="V29" s="1404"/>
      <c r="W29" s="1404"/>
      <c r="X29" s="1404"/>
      <c r="Y29" s="1404"/>
      <c r="Z29" s="1404"/>
      <c r="AA29" s="1404"/>
      <c r="AB29" s="1404"/>
      <c r="AC29" s="1404"/>
      <c r="AD29" s="1404"/>
      <c r="AE29" s="1404"/>
      <c r="AF29" s="1404"/>
      <c r="AG29" s="1404"/>
      <c r="AH29" s="1405"/>
    </row>
    <row r="30" spans="2:34" ht="21.95" customHeight="1" x14ac:dyDescent="0.4">
      <c r="B30" s="186"/>
      <c r="C30" s="258"/>
      <c r="D30" s="1412"/>
      <c r="E30" s="1413"/>
      <c r="F30" s="1413"/>
      <c r="G30" s="1413"/>
      <c r="H30" s="1413"/>
      <c r="I30" s="1413"/>
      <c r="J30" s="1414"/>
      <c r="K30" s="1415"/>
      <c r="L30" s="1415"/>
      <c r="M30" s="1415"/>
      <c r="N30" s="1404"/>
      <c r="O30" s="1404"/>
      <c r="P30" s="1404"/>
      <c r="Q30" s="1404"/>
      <c r="R30" s="1404"/>
      <c r="S30" s="1404"/>
      <c r="T30" s="1404"/>
      <c r="U30" s="1404"/>
      <c r="V30" s="1404"/>
      <c r="W30" s="1404"/>
      <c r="X30" s="1404"/>
      <c r="Y30" s="1404"/>
      <c r="Z30" s="1404"/>
      <c r="AA30" s="1404"/>
      <c r="AB30" s="1404"/>
      <c r="AC30" s="1404"/>
      <c r="AD30" s="1404"/>
      <c r="AE30" s="1404"/>
      <c r="AF30" s="1404"/>
      <c r="AG30" s="1404"/>
      <c r="AH30" s="1405"/>
    </row>
    <row r="31" spans="2:34" ht="21.95" customHeight="1" x14ac:dyDescent="0.4">
      <c r="B31" s="186"/>
      <c r="C31" s="258"/>
      <c r="D31" s="1412"/>
      <c r="E31" s="1413"/>
      <c r="F31" s="1413"/>
      <c r="G31" s="1413"/>
      <c r="H31" s="1413"/>
      <c r="I31" s="1413"/>
      <c r="J31" s="1414"/>
      <c r="K31" s="1415"/>
      <c r="L31" s="1415"/>
      <c r="M31" s="1415"/>
      <c r="N31" s="1404"/>
      <c r="O31" s="1404"/>
      <c r="P31" s="1404"/>
      <c r="Q31" s="1404"/>
      <c r="R31" s="1404"/>
      <c r="S31" s="1404"/>
      <c r="T31" s="1404"/>
      <c r="U31" s="1404"/>
      <c r="V31" s="1404"/>
      <c r="W31" s="1404"/>
      <c r="X31" s="1404"/>
      <c r="Y31" s="1404"/>
      <c r="Z31" s="1404"/>
      <c r="AA31" s="1404"/>
      <c r="AB31" s="1404"/>
      <c r="AC31" s="1404"/>
      <c r="AD31" s="1404"/>
      <c r="AE31" s="1404"/>
      <c r="AF31" s="1404"/>
      <c r="AG31" s="1404"/>
      <c r="AH31" s="1405"/>
    </row>
    <row r="32" spans="2:34" ht="21.95" customHeight="1" x14ac:dyDescent="0.4">
      <c r="B32" s="186"/>
      <c r="C32" s="258"/>
      <c r="D32" s="1412"/>
      <c r="E32" s="1413"/>
      <c r="F32" s="1413"/>
      <c r="G32" s="1413"/>
      <c r="H32" s="1413"/>
      <c r="I32" s="1413"/>
      <c r="J32" s="1414"/>
      <c r="K32" s="1415"/>
      <c r="L32" s="1415"/>
      <c r="M32" s="1415"/>
      <c r="N32" s="1404"/>
      <c r="O32" s="1404"/>
      <c r="P32" s="1404"/>
      <c r="Q32" s="1404"/>
      <c r="R32" s="1404"/>
      <c r="S32" s="1404"/>
      <c r="T32" s="1404"/>
      <c r="U32" s="1404"/>
      <c r="V32" s="1404"/>
      <c r="W32" s="1404"/>
      <c r="X32" s="1404"/>
      <c r="Y32" s="1404"/>
      <c r="Z32" s="1404"/>
      <c r="AA32" s="1404"/>
      <c r="AB32" s="1404"/>
      <c r="AC32" s="1404"/>
      <c r="AD32" s="1404"/>
      <c r="AE32" s="1404"/>
      <c r="AF32" s="1404"/>
      <c r="AG32" s="1404"/>
      <c r="AH32" s="1405"/>
    </row>
    <row r="33" spans="2:40" ht="21.95" customHeight="1" x14ac:dyDescent="0.4">
      <c r="B33" s="186"/>
      <c r="C33" s="258"/>
      <c r="D33" s="1412"/>
      <c r="E33" s="1413"/>
      <c r="F33" s="1413"/>
      <c r="G33" s="1413"/>
      <c r="H33" s="1413"/>
      <c r="I33" s="1413"/>
      <c r="J33" s="1414"/>
      <c r="K33" s="1415"/>
      <c r="L33" s="1415"/>
      <c r="M33" s="1415"/>
      <c r="N33" s="1404"/>
      <c r="O33" s="1404"/>
      <c r="P33" s="1404"/>
      <c r="Q33" s="1404"/>
      <c r="R33" s="1404"/>
      <c r="S33" s="1404"/>
      <c r="T33" s="1404"/>
      <c r="U33" s="1404"/>
      <c r="V33" s="1404"/>
      <c r="W33" s="1404"/>
      <c r="X33" s="1404"/>
      <c r="Y33" s="1404"/>
      <c r="Z33" s="1404"/>
      <c r="AA33" s="1404"/>
      <c r="AB33" s="1404"/>
      <c r="AC33" s="1404"/>
      <c r="AD33" s="1404"/>
      <c r="AE33" s="1404"/>
      <c r="AF33" s="1404"/>
      <c r="AG33" s="1404"/>
      <c r="AH33" s="1405"/>
    </row>
    <row r="34" spans="2:40" ht="21.95" customHeight="1" x14ac:dyDescent="0.4">
      <c r="B34" s="186"/>
      <c r="C34" s="258"/>
      <c r="D34" s="1412"/>
      <c r="E34" s="1413"/>
      <c r="F34" s="1413"/>
      <c r="G34" s="1413"/>
      <c r="H34" s="1413"/>
      <c r="I34" s="1413"/>
      <c r="J34" s="1414"/>
      <c r="K34" s="1415"/>
      <c r="L34" s="1415"/>
      <c r="M34" s="1415"/>
      <c r="N34" s="1404"/>
      <c r="O34" s="1404"/>
      <c r="P34" s="1404"/>
      <c r="Q34" s="1404"/>
      <c r="R34" s="1404"/>
      <c r="S34" s="1404"/>
      <c r="T34" s="1404"/>
      <c r="U34" s="1404"/>
      <c r="V34" s="1404"/>
      <c r="W34" s="1404"/>
      <c r="X34" s="1404"/>
      <c r="Y34" s="1404"/>
      <c r="Z34" s="1404"/>
      <c r="AA34" s="1404"/>
      <c r="AB34" s="1404"/>
      <c r="AC34" s="1404"/>
      <c r="AD34" s="1404"/>
      <c r="AE34" s="1404"/>
      <c r="AF34" s="1404"/>
      <c r="AG34" s="1404"/>
      <c r="AH34" s="1405"/>
    </row>
    <row r="35" spans="2:40" ht="21.95" customHeight="1" thickBot="1" x14ac:dyDescent="0.45">
      <c r="B35" s="191"/>
      <c r="C35" s="257"/>
      <c r="D35" s="1406"/>
      <c r="E35" s="1407"/>
      <c r="F35" s="1407"/>
      <c r="G35" s="1407"/>
      <c r="H35" s="1407"/>
      <c r="I35" s="1407"/>
      <c r="J35" s="1408"/>
      <c r="K35" s="1409"/>
      <c r="L35" s="1409"/>
      <c r="M35" s="1409"/>
      <c r="N35" s="1410"/>
      <c r="O35" s="1410"/>
      <c r="P35" s="1410"/>
      <c r="Q35" s="1410"/>
      <c r="R35" s="1410"/>
      <c r="S35" s="1410"/>
      <c r="T35" s="1410"/>
      <c r="U35" s="1410"/>
      <c r="V35" s="1410"/>
      <c r="W35" s="1410"/>
      <c r="X35" s="1410"/>
      <c r="Y35" s="1410"/>
      <c r="Z35" s="1410"/>
      <c r="AA35" s="1410"/>
      <c r="AB35" s="1410"/>
      <c r="AC35" s="1410"/>
      <c r="AD35" s="1410"/>
      <c r="AE35" s="1410"/>
      <c r="AF35" s="1410"/>
      <c r="AG35" s="1410"/>
      <c r="AH35" s="1411"/>
      <c r="AI35" s="176"/>
    </row>
    <row r="36" spans="2:40" ht="17.100000000000001" customHeight="1" x14ac:dyDescent="0.4">
      <c r="B36" s="192"/>
      <c r="C36" s="193"/>
      <c r="D36" s="194"/>
      <c r="E36" s="194"/>
      <c r="F36" s="194"/>
      <c r="G36" s="195"/>
      <c r="H36" s="196"/>
      <c r="I36" s="196"/>
      <c r="J36" s="196"/>
      <c r="K36" s="196"/>
      <c r="L36" s="196"/>
      <c r="M36" s="196"/>
      <c r="N36" s="196"/>
      <c r="O36" s="196"/>
      <c r="P36" s="196"/>
      <c r="Q36" s="196"/>
      <c r="R36" s="196"/>
      <c r="S36" s="196"/>
      <c r="T36" s="196"/>
      <c r="U36" s="196"/>
      <c r="V36" s="196"/>
      <c r="W36" s="196"/>
      <c r="X36" s="196"/>
      <c r="Y36" s="197"/>
      <c r="Z36" s="16"/>
      <c r="AA36" s="16"/>
      <c r="AB36" s="16"/>
      <c r="AC36" s="17"/>
      <c r="AD36" s="16"/>
      <c r="AE36" s="16"/>
      <c r="AF36" s="16"/>
      <c r="AG36" s="16"/>
      <c r="AH36" s="16"/>
      <c r="AI36" s="176"/>
    </row>
    <row r="37" spans="2:40" ht="17.100000000000001" customHeight="1" x14ac:dyDescent="0.4">
      <c r="B37" s="192"/>
      <c r="C37" s="193"/>
      <c r="D37" s="194"/>
      <c r="E37" s="194"/>
      <c r="F37" s="194"/>
      <c r="G37" s="195"/>
      <c r="H37" s="196"/>
      <c r="I37" s="196"/>
      <c r="J37" s="196"/>
      <c r="K37" s="196"/>
      <c r="L37" s="196"/>
      <c r="M37" s="196"/>
      <c r="N37" s="196"/>
      <c r="O37" s="196"/>
      <c r="P37" s="196"/>
      <c r="Q37" s="196"/>
      <c r="R37" s="196"/>
      <c r="S37" s="196"/>
      <c r="T37" s="196"/>
      <c r="U37" s="196"/>
      <c r="V37" s="196"/>
      <c r="W37" s="196"/>
      <c r="X37" s="196"/>
      <c r="Y37" s="197"/>
      <c r="Z37" s="16"/>
      <c r="AA37" s="16"/>
      <c r="AB37" s="16"/>
      <c r="AC37" s="17"/>
      <c r="AD37" s="16"/>
      <c r="AE37" s="16" t="s">
        <v>539</v>
      </c>
      <c r="AF37" s="16"/>
      <c r="AG37" s="16"/>
      <c r="AH37" s="16"/>
      <c r="AI37" s="176"/>
    </row>
    <row r="38" spans="2:40" ht="17.100000000000001" customHeight="1" thickBot="1" x14ac:dyDescent="0.45">
      <c r="B38" s="192"/>
      <c r="C38" s="193"/>
      <c r="D38" s="194"/>
      <c r="E38" s="194"/>
      <c r="F38" s="194"/>
      <c r="G38" s="195"/>
      <c r="H38" s="196"/>
      <c r="I38" s="196"/>
      <c r="J38" s="196"/>
      <c r="K38" s="196"/>
      <c r="L38" s="196"/>
      <c r="M38" s="196"/>
      <c r="N38" s="196"/>
      <c r="O38" s="196"/>
      <c r="P38" s="196"/>
      <c r="Q38" s="196"/>
      <c r="R38" s="196"/>
      <c r="S38" s="196"/>
      <c r="T38" s="196"/>
      <c r="U38" s="196"/>
      <c r="V38" s="196"/>
      <c r="W38" s="196"/>
      <c r="X38" s="196"/>
      <c r="Y38" s="197"/>
      <c r="Z38" s="16"/>
      <c r="AA38" s="16"/>
      <c r="AB38" s="16"/>
      <c r="AC38" s="17"/>
      <c r="AD38" s="16"/>
      <c r="AE38" s="16"/>
      <c r="AF38" s="16"/>
      <c r="AG38" s="16"/>
      <c r="AH38" s="16"/>
      <c r="AI38" s="176"/>
    </row>
    <row r="39" spans="2:40" ht="17.100000000000001" customHeight="1" x14ac:dyDescent="0.4">
      <c r="B39" s="182" t="s">
        <v>582</v>
      </c>
      <c r="C39" s="183"/>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5"/>
    </row>
    <row r="40" spans="2:40" ht="21.95" customHeight="1" x14ac:dyDescent="0.4">
      <c r="B40" s="186"/>
      <c r="C40" s="1416" t="s">
        <v>591</v>
      </c>
      <c r="D40" s="1417"/>
      <c r="E40" s="1417"/>
      <c r="F40" s="1418"/>
      <c r="G40" s="198" t="s">
        <v>98</v>
      </c>
      <c r="H40" s="259" t="s">
        <v>351</v>
      </c>
      <c r="I40" s="188"/>
      <c r="J40" s="189" t="s">
        <v>98</v>
      </c>
      <c r="K40" s="259" t="s">
        <v>453</v>
      </c>
      <c r="L40" s="188"/>
      <c r="M40" s="189" t="s">
        <v>98</v>
      </c>
      <c r="N40" s="188"/>
      <c r="O40" s="188"/>
      <c r="P40" s="188"/>
      <c r="Q40" s="188"/>
      <c r="R40" s="188"/>
      <c r="S40" s="188"/>
      <c r="T40" s="188"/>
      <c r="U40" s="188"/>
      <c r="V40" s="188"/>
      <c r="W40" s="188"/>
      <c r="X40" s="188"/>
      <c r="Y40" s="188"/>
      <c r="Z40" s="188"/>
      <c r="AA40" s="188"/>
      <c r="AB40" s="188"/>
      <c r="AC40" s="188"/>
      <c r="AD40" s="188"/>
      <c r="AE40" s="188"/>
      <c r="AF40" s="188"/>
      <c r="AG40" s="188"/>
      <c r="AH40" s="190"/>
      <c r="AK40" s="15" t="s">
        <v>98</v>
      </c>
      <c r="AL40" s="15" t="s">
        <v>98</v>
      </c>
      <c r="AM40" s="15" t="s">
        <v>98</v>
      </c>
      <c r="AN40" s="15" t="str">
        <f>IF(C40="□","■","")</f>
        <v/>
      </c>
    </row>
    <row r="41" spans="2:40" ht="21.95" customHeight="1" x14ac:dyDescent="0.4">
      <c r="B41" s="186"/>
      <c r="C41" s="260" t="s">
        <v>267</v>
      </c>
      <c r="D41" s="1419" t="s">
        <v>585</v>
      </c>
      <c r="E41" s="1420"/>
      <c r="F41" s="1420"/>
      <c r="G41" s="1420"/>
      <c r="H41" s="1420"/>
      <c r="I41" s="1420"/>
      <c r="J41" s="1421"/>
      <c r="K41" s="1422" t="s">
        <v>586</v>
      </c>
      <c r="L41" s="1422"/>
      <c r="M41" s="1422"/>
      <c r="N41" s="1422" t="s">
        <v>587</v>
      </c>
      <c r="O41" s="1422"/>
      <c r="P41" s="1422"/>
      <c r="Q41" s="1422"/>
      <c r="R41" s="1422"/>
      <c r="S41" s="1422"/>
      <c r="T41" s="1422"/>
      <c r="U41" s="1422"/>
      <c r="V41" s="1422" t="s">
        <v>588</v>
      </c>
      <c r="W41" s="1422"/>
      <c r="X41" s="1422"/>
      <c r="Y41" s="1422" t="s">
        <v>589</v>
      </c>
      <c r="Z41" s="1422"/>
      <c r="AA41" s="1422"/>
      <c r="AB41" s="1422" t="s">
        <v>590</v>
      </c>
      <c r="AC41" s="1422"/>
      <c r="AD41" s="1422"/>
      <c r="AE41" s="1422"/>
      <c r="AF41" s="1422"/>
      <c r="AG41" s="1422"/>
      <c r="AH41" s="1423"/>
      <c r="AK41" s="15" t="str">
        <f>IF(AND($J$9="□",$M$9="□"),"■","")</f>
        <v>■</v>
      </c>
      <c r="AL41" s="15" t="str">
        <f>IF(AND($G$9="□",$M$9="□"),"■","")</f>
        <v/>
      </c>
      <c r="AM41" s="15" t="str">
        <f>IF(AND($J$9="□",$G$9="□"),"■","")</f>
        <v/>
      </c>
    </row>
    <row r="42" spans="2:40" ht="21.95" customHeight="1" x14ac:dyDescent="0.4">
      <c r="B42" s="186"/>
      <c r="C42" s="258"/>
      <c r="D42" s="1412"/>
      <c r="E42" s="1413"/>
      <c r="F42" s="1413"/>
      <c r="G42" s="1413"/>
      <c r="H42" s="1413"/>
      <c r="I42" s="1413"/>
      <c r="J42" s="1414"/>
      <c r="K42" s="1415"/>
      <c r="L42" s="1415"/>
      <c r="M42" s="1415"/>
      <c r="N42" s="1404"/>
      <c r="O42" s="1404"/>
      <c r="P42" s="1404"/>
      <c r="Q42" s="1404"/>
      <c r="R42" s="1404"/>
      <c r="S42" s="1404"/>
      <c r="T42" s="1404"/>
      <c r="U42" s="1404"/>
      <c r="V42" s="1404"/>
      <c r="W42" s="1404"/>
      <c r="X42" s="1404"/>
      <c r="Y42" s="1404"/>
      <c r="Z42" s="1404"/>
      <c r="AA42" s="1404"/>
      <c r="AB42" s="1404"/>
      <c r="AC42" s="1404"/>
      <c r="AD42" s="1404"/>
      <c r="AE42" s="1404"/>
      <c r="AF42" s="1404"/>
      <c r="AG42" s="1404"/>
      <c r="AH42" s="1405"/>
    </row>
    <row r="43" spans="2:40" ht="21.95" customHeight="1" x14ac:dyDescent="0.4">
      <c r="B43" s="186"/>
      <c r="C43" s="258"/>
      <c r="D43" s="1412"/>
      <c r="E43" s="1413"/>
      <c r="F43" s="1413"/>
      <c r="G43" s="1413"/>
      <c r="H43" s="1413"/>
      <c r="I43" s="1413"/>
      <c r="J43" s="1414"/>
      <c r="K43" s="1415"/>
      <c r="L43" s="1415"/>
      <c r="M43" s="1415"/>
      <c r="N43" s="1404"/>
      <c r="O43" s="1404"/>
      <c r="P43" s="1404"/>
      <c r="Q43" s="1404"/>
      <c r="R43" s="1404"/>
      <c r="S43" s="1404"/>
      <c r="T43" s="1404"/>
      <c r="U43" s="1404"/>
      <c r="V43" s="1404"/>
      <c r="W43" s="1404"/>
      <c r="X43" s="1404"/>
      <c r="Y43" s="1404"/>
      <c r="Z43" s="1404"/>
      <c r="AA43" s="1404"/>
      <c r="AB43" s="1404"/>
      <c r="AC43" s="1404"/>
      <c r="AD43" s="1404"/>
      <c r="AE43" s="1404"/>
      <c r="AF43" s="1404"/>
      <c r="AG43" s="1404"/>
      <c r="AH43" s="1405"/>
    </row>
    <row r="44" spans="2:40" ht="21.95" customHeight="1" x14ac:dyDescent="0.4">
      <c r="B44" s="186"/>
      <c r="C44" s="258"/>
      <c r="D44" s="1412"/>
      <c r="E44" s="1413"/>
      <c r="F44" s="1413"/>
      <c r="G44" s="1413"/>
      <c r="H44" s="1413"/>
      <c r="I44" s="1413"/>
      <c r="J44" s="1414"/>
      <c r="K44" s="1415"/>
      <c r="L44" s="1415"/>
      <c r="M44" s="1415"/>
      <c r="N44" s="1404"/>
      <c r="O44" s="1404"/>
      <c r="P44" s="1404"/>
      <c r="Q44" s="1404"/>
      <c r="R44" s="1404"/>
      <c r="S44" s="1404"/>
      <c r="T44" s="1404"/>
      <c r="U44" s="1404"/>
      <c r="V44" s="1404"/>
      <c r="W44" s="1404"/>
      <c r="X44" s="1404"/>
      <c r="Y44" s="1404"/>
      <c r="Z44" s="1404"/>
      <c r="AA44" s="1404"/>
      <c r="AB44" s="1404"/>
      <c r="AC44" s="1404"/>
      <c r="AD44" s="1404"/>
      <c r="AE44" s="1404"/>
      <c r="AF44" s="1404"/>
      <c r="AG44" s="1404"/>
      <c r="AH44" s="1405"/>
    </row>
    <row r="45" spans="2:40" ht="21.95" customHeight="1" x14ac:dyDescent="0.4">
      <c r="B45" s="186"/>
      <c r="C45" s="258"/>
      <c r="D45" s="1412"/>
      <c r="E45" s="1413"/>
      <c r="F45" s="1413"/>
      <c r="G45" s="1413"/>
      <c r="H45" s="1413"/>
      <c r="I45" s="1413"/>
      <c r="J45" s="1414"/>
      <c r="K45" s="1415"/>
      <c r="L45" s="1415"/>
      <c r="M45" s="1415"/>
      <c r="N45" s="1404"/>
      <c r="O45" s="1404"/>
      <c r="P45" s="1404"/>
      <c r="Q45" s="1404"/>
      <c r="R45" s="1404"/>
      <c r="S45" s="1404"/>
      <c r="T45" s="1404"/>
      <c r="U45" s="1404"/>
      <c r="V45" s="1404"/>
      <c r="W45" s="1404"/>
      <c r="X45" s="1404"/>
      <c r="Y45" s="1404"/>
      <c r="Z45" s="1404"/>
      <c r="AA45" s="1404"/>
      <c r="AB45" s="1404"/>
      <c r="AC45" s="1404"/>
      <c r="AD45" s="1404"/>
      <c r="AE45" s="1404"/>
      <c r="AF45" s="1404"/>
      <c r="AG45" s="1404"/>
      <c r="AH45" s="1405"/>
    </row>
    <row r="46" spans="2:40" ht="21.95" customHeight="1" x14ac:dyDescent="0.4">
      <c r="B46" s="186"/>
      <c r="C46" s="258"/>
      <c r="D46" s="1412"/>
      <c r="E46" s="1413"/>
      <c r="F46" s="1413"/>
      <c r="G46" s="1413"/>
      <c r="H46" s="1413"/>
      <c r="I46" s="1413"/>
      <c r="J46" s="1414"/>
      <c r="K46" s="1415"/>
      <c r="L46" s="1415"/>
      <c r="M46" s="1415"/>
      <c r="N46" s="1404"/>
      <c r="O46" s="1404"/>
      <c r="P46" s="1404"/>
      <c r="Q46" s="1404"/>
      <c r="R46" s="1404"/>
      <c r="S46" s="1404"/>
      <c r="T46" s="1404"/>
      <c r="U46" s="1404"/>
      <c r="V46" s="1404"/>
      <c r="W46" s="1404"/>
      <c r="X46" s="1404"/>
      <c r="Y46" s="1404"/>
      <c r="Z46" s="1404"/>
      <c r="AA46" s="1404"/>
      <c r="AB46" s="1404"/>
      <c r="AC46" s="1404"/>
      <c r="AD46" s="1404"/>
      <c r="AE46" s="1404"/>
      <c r="AF46" s="1404"/>
      <c r="AG46" s="1404"/>
      <c r="AH46" s="1405"/>
    </row>
    <row r="47" spans="2:40" ht="21.95" customHeight="1" x14ac:dyDescent="0.4">
      <c r="B47" s="186"/>
      <c r="C47" s="258"/>
      <c r="D47" s="1412"/>
      <c r="E47" s="1413"/>
      <c r="F47" s="1413"/>
      <c r="G47" s="1413"/>
      <c r="H47" s="1413"/>
      <c r="I47" s="1413"/>
      <c r="J47" s="1414"/>
      <c r="K47" s="1415"/>
      <c r="L47" s="1415"/>
      <c r="M47" s="1415"/>
      <c r="N47" s="1404"/>
      <c r="O47" s="1404"/>
      <c r="P47" s="1404"/>
      <c r="Q47" s="1404"/>
      <c r="R47" s="1404"/>
      <c r="S47" s="1404"/>
      <c r="T47" s="1404"/>
      <c r="U47" s="1404"/>
      <c r="V47" s="1404"/>
      <c r="W47" s="1404"/>
      <c r="X47" s="1404"/>
      <c r="Y47" s="1404"/>
      <c r="Z47" s="1404"/>
      <c r="AA47" s="1404"/>
      <c r="AB47" s="1404"/>
      <c r="AC47" s="1404"/>
      <c r="AD47" s="1404"/>
      <c r="AE47" s="1404"/>
      <c r="AF47" s="1404"/>
      <c r="AG47" s="1404"/>
      <c r="AH47" s="1405"/>
    </row>
    <row r="48" spans="2:40" ht="21.95" customHeight="1" x14ac:dyDescent="0.4">
      <c r="B48" s="186"/>
      <c r="C48" s="258"/>
      <c r="D48" s="1412"/>
      <c r="E48" s="1413"/>
      <c r="F48" s="1413"/>
      <c r="G48" s="1413"/>
      <c r="H48" s="1413"/>
      <c r="I48" s="1413"/>
      <c r="J48" s="1414"/>
      <c r="K48" s="1415"/>
      <c r="L48" s="1415"/>
      <c r="M48" s="1415"/>
      <c r="N48" s="1404"/>
      <c r="O48" s="1404"/>
      <c r="P48" s="1404"/>
      <c r="Q48" s="1404"/>
      <c r="R48" s="1404"/>
      <c r="S48" s="1404"/>
      <c r="T48" s="1404"/>
      <c r="U48" s="1404"/>
      <c r="V48" s="1404"/>
      <c r="W48" s="1404"/>
      <c r="X48" s="1404"/>
      <c r="Y48" s="1404"/>
      <c r="Z48" s="1404"/>
      <c r="AA48" s="1404"/>
      <c r="AB48" s="1404"/>
      <c r="AC48" s="1404"/>
      <c r="AD48" s="1404"/>
      <c r="AE48" s="1404"/>
      <c r="AF48" s="1404"/>
      <c r="AG48" s="1404"/>
      <c r="AH48" s="1405"/>
    </row>
    <row r="49" spans="2:34" ht="21.95" customHeight="1" x14ac:dyDescent="0.4">
      <c r="B49" s="186"/>
      <c r="C49" s="258"/>
      <c r="D49" s="1412"/>
      <c r="E49" s="1413"/>
      <c r="F49" s="1413"/>
      <c r="G49" s="1413"/>
      <c r="H49" s="1413"/>
      <c r="I49" s="1413"/>
      <c r="J49" s="1414"/>
      <c r="K49" s="1415"/>
      <c r="L49" s="1415"/>
      <c r="M49" s="1415"/>
      <c r="N49" s="1404"/>
      <c r="O49" s="1404"/>
      <c r="P49" s="1404"/>
      <c r="Q49" s="1404"/>
      <c r="R49" s="1404"/>
      <c r="S49" s="1404"/>
      <c r="T49" s="1404"/>
      <c r="U49" s="1404"/>
      <c r="V49" s="1404"/>
      <c r="W49" s="1404"/>
      <c r="X49" s="1404"/>
      <c r="Y49" s="1404"/>
      <c r="Z49" s="1404"/>
      <c r="AA49" s="1404"/>
      <c r="AB49" s="1404"/>
      <c r="AC49" s="1404"/>
      <c r="AD49" s="1404"/>
      <c r="AE49" s="1404"/>
      <c r="AF49" s="1404"/>
      <c r="AG49" s="1404"/>
      <c r="AH49" s="1405"/>
    </row>
    <row r="50" spans="2:34" ht="21.95" customHeight="1" x14ac:dyDescent="0.4">
      <c r="B50" s="186"/>
      <c r="C50" s="258"/>
      <c r="D50" s="1412"/>
      <c r="E50" s="1413"/>
      <c r="F50" s="1413"/>
      <c r="G50" s="1413"/>
      <c r="H50" s="1413"/>
      <c r="I50" s="1413"/>
      <c r="J50" s="1414"/>
      <c r="K50" s="1415"/>
      <c r="L50" s="1415"/>
      <c r="M50" s="1415"/>
      <c r="N50" s="1404"/>
      <c r="O50" s="1404"/>
      <c r="P50" s="1404"/>
      <c r="Q50" s="1404"/>
      <c r="R50" s="1404"/>
      <c r="S50" s="1404"/>
      <c r="T50" s="1404"/>
      <c r="U50" s="1404"/>
      <c r="V50" s="1404"/>
      <c r="W50" s="1404"/>
      <c r="X50" s="1404"/>
      <c r="Y50" s="1404"/>
      <c r="Z50" s="1404"/>
      <c r="AA50" s="1404"/>
      <c r="AB50" s="1404"/>
      <c r="AC50" s="1404"/>
      <c r="AD50" s="1404"/>
      <c r="AE50" s="1404"/>
      <c r="AF50" s="1404"/>
      <c r="AG50" s="1404"/>
      <c r="AH50" s="1405"/>
    </row>
    <row r="51" spans="2:34" ht="21.95" customHeight="1" x14ac:dyDescent="0.4">
      <c r="B51" s="186"/>
      <c r="C51" s="258"/>
      <c r="D51" s="1412"/>
      <c r="E51" s="1413"/>
      <c r="F51" s="1413"/>
      <c r="G51" s="1413"/>
      <c r="H51" s="1413"/>
      <c r="I51" s="1413"/>
      <c r="J51" s="1414"/>
      <c r="K51" s="1415"/>
      <c r="L51" s="1415"/>
      <c r="M51" s="1415"/>
      <c r="N51" s="1404"/>
      <c r="O51" s="1404"/>
      <c r="P51" s="1404"/>
      <c r="Q51" s="1404"/>
      <c r="R51" s="1404"/>
      <c r="S51" s="1404"/>
      <c r="T51" s="1404"/>
      <c r="U51" s="1404"/>
      <c r="V51" s="1404"/>
      <c r="W51" s="1404"/>
      <c r="X51" s="1404"/>
      <c r="Y51" s="1404"/>
      <c r="Z51" s="1404"/>
      <c r="AA51" s="1404"/>
      <c r="AB51" s="1404"/>
      <c r="AC51" s="1404"/>
      <c r="AD51" s="1404"/>
      <c r="AE51" s="1404"/>
      <c r="AF51" s="1404"/>
      <c r="AG51" s="1404"/>
      <c r="AH51" s="1405"/>
    </row>
    <row r="52" spans="2:34" ht="21.95" customHeight="1" x14ac:dyDescent="0.4">
      <c r="B52" s="186"/>
      <c r="C52" s="258"/>
      <c r="D52" s="1412"/>
      <c r="E52" s="1413"/>
      <c r="F52" s="1413"/>
      <c r="G52" s="1413"/>
      <c r="H52" s="1413"/>
      <c r="I52" s="1413"/>
      <c r="J52" s="1414"/>
      <c r="K52" s="1415"/>
      <c r="L52" s="1415"/>
      <c r="M52" s="1415"/>
      <c r="N52" s="1404"/>
      <c r="O52" s="1404"/>
      <c r="P52" s="1404"/>
      <c r="Q52" s="1404"/>
      <c r="R52" s="1404"/>
      <c r="S52" s="1404"/>
      <c r="T52" s="1404"/>
      <c r="U52" s="1404"/>
      <c r="V52" s="1404"/>
      <c r="W52" s="1404"/>
      <c r="X52" s="1404"/>
      <c r="Y52" s="1404"/>
      <c r="Z52" s="1404"/>
      <c r="AA52" s="1404"/>
      <c r="AB52" s="1404"/>
      <c r="AC52" s="1404"/>
      <c r="AD52" s="1404"/>
      <c r="AE52" s="1404"/>
      <c r="AF52" s="1404"/>
      <c r="AG52" s="1404"/>
      <c r="AH52" s="1405"/>
    </row>
    <row r="53" spans="2:34" ht="21.95" customHeight="1" x14ac:dyDescent="0.4">
      <c r="B53" s="186"/>
      <c r="C53" s="258"/>
      <c r="D53" s="1412"/>
      <c r="E53" s="1413"/>
      <c r="F53" s="1413"/>
      <c r="G53" s="1413"/>
      <c r="H53" s="1413"/>
      <c r="I53" s="1413"/>
      <c r="J53" s="1414"/>
      <c r="K53" s="1415"/>
      <c r="L53" s="1415"/>
      <c r="M53" s="1415"/>
      <c r="N53" s="1404"/>
      <c r="O53" s="1404"/>
      <c r="P53" s="1404"/>
      <c r="Q53" s="1404"/>
      <c r="R53" s="1404"/>
      <c r="S53" s="1404"/>
      <c r="T53" s="1404"/>
      <c r="U53" s="1404"/>
      <c r="V53" s="1404"/>
      <c r="W53" s="1404"/>
      <c r="X53" s="1404"/>
      <c r="Y53" s="1404"/>
      <c r="Z53" s="1404"/>
      <c r="AA53" s="1404"/>
      <c r="AB53" s="1404"/>
      <c r="AC53" s="1404"/>
      <c r="AD53" s="1404"/>
      <c r="AE53" s="1404"/>
      <c r="AF53" s="1404"/>
      <c r="AG53" s="1404"/>
      <c r="AH53" s="1405"/>
    </row>
    <row r="54" spans="2:34" ht="21.95" customHeight="1" x14ac:dyDescent="0.4">
      <c r="B54" s="186"/>
      <c r="C54" s="258"/>
      <c r="D54" s="1412"/>
      <c r="E54" s="1413"/>
      <c r="F54" s="1413"/>
      <c r="G54" s="1413"/>
      <c r="H54" s="1413"/>
      <c r="I54" s="1413"/>
      <c r="J54" s="1414"/>
      <c r="K54" s="1415"/>
      <c r="L54" s="1415"/>
      <c r="M54" s="1415"/>
      <c r="N54" s="1404"/>
      <c r="O54" s="1404"/>
      <c r="P54" s="1404"/>
      <c r="Q54" s="1404"/>
      <c r="R54" s="1404"/>
      <c r="S54" s="1404"/>
      <c r="T54" s="1404"/>
      <c r="U54" s="1404"/>
      <c r="V54" s="1404"/>
      <c r="W54" s="1404"/>
      <c r="X54" s="1404"/>
      <c r="Y54" s="1404"/>
      <c r="Z54" s="1404"/>
      <c r="AA54" s="1404"/>
      <c r="AB54" s="1404"/>
      <c r="AC54" s="1404"/>
      <c r="AD54" s="1404"/>
      <c r="AE54" s="1404"/>
      <c r="AF54" s="1404"/>
      <c r="AG54" s="1404"/>
      <c r="AH54" s="1405"/>
    </row>
    <row r="55" spans="2:34" ht="21.95" customHeight="1" x14ac:dyDescent="0.4">
      <c r="B55" s="186"/>
      <c r="C55" s="258"/>
      <c r="D55" s="1412"/>
      <c r="E55" s="1413"/>
      <c r="F55" s="1413"/>
      <c r="G55" s="1413"/>
      <c r="H55" s="1413"/>
      <c r="I55" s="1413"/>
      <c r="J55" s="1414"/>
      <c r="K55" s="1415"/>
      <c r="L55" s="1415"/>
      <c r="M55" s="1415"/>
      <c r="N55" s="1404"/>
      <c r="O55" s="1404"/>
      <c r="P55" s="1404"/>
      <c r="Q55" s="1404"/>
      <c r="R55" s="1404"/>
      <c r="S55" s="1404"/>
      <c r="T55" s="1404"/>
      <c r="U55" s="1404"/>
      <c r="V55" s="1404"/>
      <c r="W55" s="1404"/>
      <c r="X55" s="1404"/>
      <c r="Y55" s="1404"/>
      <c r="Z55" s="1404"/>
      <c r="AA55" s="1404"/>
      <c r="AB55" s="1404"/>
      <c r="AC55" s="1404"/>
      <c r="AD55" s="1404"/>
      <c r="AE55" s="1404"/>
      <c r="AF55" s="1404"/>
      <c r="AG55" s="1404"/>
      <c r="AH55" s="1405"/>
    </row>
    <row r="56" spans="2:34" ht="21.95" customHeight="1" x14ac:dyDescent="0.4">
      <c r="B56" s="186"/>
      <c r="C56" s="258"/>
      <c r="D56" s="1412"/>
      <c r="E56" s="1413"/>
      <c r="F56" s="1413"/>
      <c r="G56" s="1413"/>
      <c r="H56" s="1413"/>
      <c r="I56" s="1413"/>
      <c r="J56" s="1414"/>
      <c r="K56" s="1415"/>
      <c r="L56" s="1415"/>
      <c r="M56" s="1415"/>
      <c r="N56" s="1404"/>
      <c r="O56" s="1404"/>
      <c r="P56" s="1404"/>
      <c r="Q56" s="1404"/>
      <c r="R56" s="1404"/>
      <c r="S56" s="1404"/>
      <c r="T56" s="1404"/>
      <c r="U56" s="1404"/>
      <c r="V56" s="1404"/>
      <c r="W56" s="1404"/>
      <c r="X56" s="1404"/>
      <c r="Y56" s="1404"/>
      <c r="Z56" s="1404"/>
      <c r="AA56" s="1404"/>
      <c r="AB56" s="1404"/>
      <c r="AC56" s="1404"/>
      <c r="AD56" s="1404"/>
      <c r="AE56" s="1404"/>
      <c r="AF56" s="1404"/>
      <c r="AG56" s="1404"/>
      <c r="AH56" s="1405"/>
    </row>
    <row r="57" spans="2:34" ht="21.95" customHeight="1" x14ac:dyDescent="0.4">
      <c r="B57" s="186"/>
      <c r="C57" s="258"/>
      <c r="D57" s="1412"/>
      <c r="E57" s="1413"/>
      <c r="F57" s="1413"/>
      <c r="G57" s="1413"/>
      <c r="H57" s="1413"/>
      <c r="I57" s="1413"/>
      <c r="J57" s="1414"/>
      <c r="K57" s="1415"/>
      <c r="L57" s="1415"/>
      <c r="M57" s="1415"/>
      <c r="N57" s="1404"/>
      <c r="O57" s="1404"/>
      <c r="P57" s="1404"/>
      <c r="Q57" s="1404"/>
      <c r="R57" s="1404"/>
      <c r="S57" s="1404"/>
      <c r="T57" s="1404"/>
      <c r="U57" s="1404"/>
      <c r="V57" s="1404"/>
      <c r="W57" s="1404"/>
      <c r="X57" s="1404"/>
      <c r="Y57" s="1404"/>
      <c r="Z57" s="1404"/>
      <c r="AA57" s="1404"/>
      <c r="AB57" s="1404"/>
      <c r="AC57" s="1404"/>
      <c r="AD57" s="1404"/>
      <c r="AE57" s="1404"/>
      <c r="AF57" s="1404"/>
      <c r="AG57" s="1404"/>
      <c r="AH57" s="1405"/>
    </row>
    <row r="58" spans="2:34" ht="21.95" customHeight="1" x14ac:dyDescent="0.4">
      <c r="B58" s="186"/>
      <c r="C58" s="258"/>
      <c r="D58" s="1412"/>
      <c r="E58" s="1413"/>
      <c r="F58" s="1413"/>
      <c r="G58" s="1413"/>
      <c r="H58" s="1413"/>
      <c r="I58" s="1413"/>
      <c r="J58" s="1414"/>
      <c r="K58" s="1415"/>
      <c r="L58" s="1415"/>
      <c r="M58" s="1415"/>
      <c r="N58" s="1404"/>
      <c r="O58" s="1404"/>
      <c r="P58" s="1404"/>
      <c r="Q58" s="1404"/>
      <c r="R58" s="1404"/>
      <c r="S58" s="1404"/>
      <c r="T58" s="1404"/>
      <c r="U58" s="1404"/>
      <c r="V58" s="1404"/>
      <c r="W58" s="1404"/>
      <c r="X58" s="1404"/>
      <c r="Y58" s="1404"/>
      <c r="Z58" s="1404"/>
      <c r="AA58" s="1404"/>
      <c r="AB58" s="1404"/>
      <c r="AC58" s="1404"/>
      <c r="AD58" s="1404"/>
      <c r="AE58" s="1404"/>
      <c r="AF58" s="1404"/>
      <c r="AG58" s="1404"/>
      <c r="AH58" s="1405"/>
    </row>
    <row r="59" spans="2:34" ht="21.95" customHeight="1" x14ac:dyDescent="0.4">
      <c r="B59" s="186"/>
      <c r="C59" s="258"/>
      <c r="D59" s="1412"/>
      <c r="E59" s="1413"/>
      <c r="F59" s="1413"/>
      <c r="G59" s="1413"/>
      <c r="H59" s="1413"/>
      <c r="I59" s="1413"/>
      <c r="J59" s="1414"/>
      <c r="K59" s="1415"/>
      <c r="L59" s="1415"/>
      <c r="M59" s="1415"/>
      <c r="N59" s="1404"/>
      <c r="O59" s="1404"/>
      <c r="P59" s="1404"/>
      <c r="Q59" s="1404"/>
      <c r="R59" s="1404"/>
      <c r="S59" s="1404"/>
      <c r="T59" s="1404"/>
      <c r="U59" s="1404"/>
      <c r="V59" s="1404"/>
      <c r="W59" s="1404"/>
      <c r="X59" s="1404"/>
      <c r="Y59" s="1404"/>
      <c r="Z59" s="1404"/>
      <c r="AA59" s="1404"/>
      <c r="AB59" s="1404"/>
      <c r="AC59" s="1404"/>
      <c r="AD59" s="1404"/>
      <c r="AE59" s="1404"/>
      <c r="AF59" s="1404"/>
      <c r="AG59" s="1404"/>
      <c r="AH59" s="1405"/>
    </row>
    <row r="60" spans="2:34" ht="21.95" customHeight="1" x14ac:dyDescent="0.4">
      <c r="B60" s="186"/>
      <c r="C60" s="258"/>
      <c r="D60" s="1412"/>
      <c r="E60" s="1413"/>
      <c r="F60" s="1413"/>
      <c r="G60" s="1413"/>
      <c r="H60" s="1413"/>
      <c r="I60" s="1413"/>
      <c r="J60" s="1414"/>
      <c r="K60" s="1415"/>
      <c r="L60" s="1415"/>
      <c r="M60" s="1415"/>
      <c r="N60" s="1404"/>
      <c r="O60" s="1404"/>
      <c r="P60" s="1404"/>
      <c r="Q60" s="1404"/>
      <c r="R60" s="1404"/>
      <c r="S60" s="1404"/>
      <c r="T60" s="1404"/>
      <c r="U60" s="1404"/>
      <c r="V60" s="1404"/>
      <c r="W60" s="1404"/>
      <c r="X60" s="1404"/>
      <c r="Y60" s="1404"/>
      <c r="Z60" s="1404"/>
      <c r="AA60" s="1404"/>
      <c r="AB60" s="1404"/>
      <c r="AC60" s="1404"/>
      <c r="AD60" s="1404"/>
      <c r="AE60" s="1404"/>
      <c r="AF60" s="1404"/>
      <c r="AG60" s="1404"/>
      <c r="AH60" s="1405"/>
    </row>
    <row r="61" spans="2:34" ht="21.95" customHeight="1" x14ac:dyDescent="0.4">
      <c r="B61" s="186"/>
      <c r="C61" s="258"/>
      <c r="D61" s="1412"/>
      <c r="E61" s="1413"/>
      <c r="F61" s="1413"/>
      <c r="G61" s="1413"/>
      <c r="H61" s="1413"/>
      <c r="I61" s="1413"/>
      <c r="J61" s="1414"/>
      <c r="K61" s="1415"/>
      <c r="L61" s="1415"/>
      <c r="M61" s="1415"/>
      <c r="N61" s="1404"/>
      <c r="O61" s="1404"/>
      <c r="P61" s="1404"/>
      <c r="Q61" s="1404"/>
      <c r="R61" s="1404"/>
      <c r="S61" s="1404"/>
      <c r="T61" s="1404"/>
      <c r="U61" s="1404"/>
      <c r="V61" s="1404"/>
      <c r="W61" s="1404"/>
      <c r="X61" s="1404"/>
      <c r="Y61" s="1404"/>
      <c r="Z61" s="1404"/>
      <c r="AA61" s="1404"/>
      <c r="AB61" s="1404"/>
      <c r="AC61" s="1404"/>
      <c r="AD61" s="1404"/>
      <c r="AE61" s="1404"/>
      <c r="AF61" s="1404"/>
      <c r="AG61" s="1404"/>
      <c r="AH61" s="1405"/>
    </row>
    <row r="62" spans="2:34" ht="21.95" customHeight="1" x14ac:dyDescent="0.4">
      <c r="B62" s="186"/>
      <c r="C62" s="258"/>
      <c r="D62" s="1412"/>
      <c r="E62" s="1413"/>
      <c r="F62" s="1413"/>
      <c r="G62" s="1413"/>
      <c r="H62" s="1413"/>
      <c r="I62" s="1413"/>
      <c r="J62" s="1414"/>
      <c r="K62" s="1415"/>
      <c r="L62" s="1415"/>
      <c r="M62" s="1415"/>
      <c r="N62" s="1404"/>
      <c r="O62" s="1404"/>
      <c r="P62" s="1404"/>
      <c r="Q62" s="1404"/>
      <c r="R62" s="1404"/>
      <c r="S62" s="1404"/>
      <c r="T62" s="1404"/>
      <c r="U62" s="1404"/>
      <c r="V62" s="1404"/>
      <c r="W62" s="1404"/>
      <c r="X62" s="1404"/>
      <c r="Y62" s="1404"/>
      <c r="Z62" s="1404"/>
      <c r="AA62" s="1404"/>
      <c r="AB62" s="1404"/>
      <c r="AC62" s="1404"/>
      <c r="AD62" s="1404"/>
      <c r="AE62" s="1404"/>
      <c r="AF62" s="1404"/>
      <c r="AG62" s="1404"/>
      <c r="AH62" s="1405"/>
    </row>
    <row r="63" spans="2:34" ht="21.95" customHeight="1" x14ac:dyDescent="0.4">
      <c r="B63" s="186"/>
      <c r="C63" s="258"/>
      <c r="D63" s="1412"/>
      <c r="E63" s="1413"/>
      <c r="F63" s="1413"/>
      <c r="G63" s="1413"/>
      <c r="H63" s="1413"/>
      <c r="I63" s="1413"/>
      <c r="J63" s="1414"/>
      <c r="K63" s="1415"/>
      <c r="L63" s="1415"/>
      <c r="M63" s="1415"/>
      <c r="N63" s="1404"/>
      <c r="O63" s="1404"/>
      <c r="P63" s="1404"/>
      <c r="Q63" s="1404"/>
      <c r="R63" s="1404"/>
      <c r="S63" s="1404"/>
      <c r="T63" s="1404"/>
      <c r="U63" s="1404"/>
      <c r="V63" s="1404"/>
      <c r="W63" s="1404"/>
      <c r="X63" s="1404"/>
      <c r="Y63" s="1404"/>
      <c r="Z63" s="1404"/>
      <c r="AA63" s="1404"/>
      <c r="AB63" s="1404"/>
      <c r="AC63" s="1404"/>
      <c r="AD63" s="1404"/>
      <c r="AE63" s="1404"/>
      <c r="AF63" s="1404"/>
      <c r="AG63" s="1404"/>
      <c r="AH63" s="1405"/>
    </row>
    <row r="64" spans="2:34" ht="21.95" customHeight="1" x14ac:dyDescent="0.4">
      <c r="B64" s="186"/>
      <c r="C64" s="258"/>
      <c r="D64" s="1412"/>
      <c r="E64" s="1413"/>
      <c r="F64" s="1413"/>
      <c r="G64" s="1413"/>
      <c r="H64" s="1413"/>
      <c r="I64" s="1413"/>
      <c r="J64" s="1414"/>
      <c r="K64" s="1415"/>
      <c r="L64" s="1415"/>
      <c r="M64" s="1415"/>
      <c r="N64" s="1404"/>
      <c r="O64" s="1404"/>
      <c r="P64" s="1404"/>
      <c r="Q64" s="1404"/>
      <c r="R64" s="1404"/>
      <c r="S64" s="1404"/>
      <c r="T64" s="1404"/>
      <c r="U64" s="1404"/>
      <c r="V64" s="1404"/>
      <c r="W64" s="1404"/>
      <c r="X64" s="1404"/>
      <c r="Y64" s="1404"/>
      <c r="Z64" s="1404"/>
      <c r="AA64" s="1404"/>
      <c r="AB64" s="1404"/>
      <c r="AC64" s="1404"/>
      <c r="AD64" s="1404"/>
      <c r="AE64" s="1404"/>
      <c r="AF64" s="1404"/>
      <c r="AG64" s="1404"/>
      <c r="AH64" s="1405"/>
    </row>
    <row r="65" spans="2:35" ht="21.95" customHeight="1" x14ac:dyDescent="0.4">
      <c r="B65" s="186"/>
      <c r="C65" s="258"/>
      <c r="D65" s="1412"/>
      <c r="E65" s="1413"/>
      <c r="F65" s="1413"/>
      <c r="G65" s="1413"/>
      <c r="H65" s="1413"/>
      <c r="I65" s="1413"/>
      <c r="J65" s="1414"/>
      <c r="K65" s="1415"/>
      <c r="L65" s="1415"/>
      <c r="M65" s="1415"/>
      <c r="N65" s="1404"/>
      <c r="O65" s="1404"/>
      <c r="P65" s="1404"/>
      <c r="Q65" s="1404"/>
      <c r="R65" s="1404"/>
      <c r="S65" s="1404"/>
      <c r="T65" s="1404"/>
      <c r="U65" s="1404"/>
      <c r="V65" s="1404"/>
      <c r="W65" s="1404"/>
      <c r="X65" s="1404"/>
      <c r="Y65" s="1404"/>
      <c r="Z65" s="1404"/>
      <c r="AA65" s="1404"/>
      <c r="AB65" s="1404"/>
      <c r="AC65" s="1404"/>
      <c r="AD65" s="1404"/>
      <c r="AE65" s="1404"/>
      <c r="AF65" s="1404"/>
      <c r="AG65" s="1404"/>
      <c r="AH65" s="1405"/>
    </row>
    <row r="66" spans="2:35" ht="21.95" customHeight="1" thickBot="1" x14ac:dyDescent="0.45">
      <c r="B66" s="191"/>
      <c r="C66" s="257"/>
      <c r="D66" s="1406"/>
      <c r="E66" s="1407"/>
      <c r="F66" s="1407"/>
      <c r="G66" s="1407"/>
      <c r="H66" s="1407"/>
      <c r="I66" s="1407"/>
      <c r="J66" s="1408"/>
      <c r="K66" s="1409"/>
      <c r="L66" s="1409"/>
      <c r="M66" s="1409"/>
      <c r="N66" s="1410"/>
      <c r="O66" s="1410"/>
      <c r="P66" s="1410"/>
      <c r="Q66" s="1410"/>
      <c r="R66" s="1410"/>
      <c r="S66" s="1410"/>
      <c r="T66" s="1410"/>
      <c r="U66" s="1410"/>
      <c r="V66" s="1410"/>
      <c r="W66" s="1410"/>
      <c r="X66" s="1410"/>
      <c r="Y66" s="1410"/>
      <c r="Z66" s="1410"/>
      <c r="AA66" s="1410"/>
      <c r="AB66" s="1410"/>
      <c r="AC66" s="1410"/>
      <c r="AD66" s="1410"/>
      <c r="AE66" s="1410"/>
      <c r="AF66" s="1410"/>
      <c r="AG66" s="1410"/>
      <c r="AH66" s="1411"/>
      <c r="AI66" s="176"/>
    </row>
    <row r="67" spans="2:35" ht="17.100000000000001" customHeight="1" x14ac:dyDescent="0.4">
      <c r="B67" s="192"/>
      <c r="C67" s="193"/>
      <c r="D67" s="194"/>
      <c r="E67" s="194"/>
      <c r="F67" s="194"/>
      <c r="G67" s="195"/>
      <c r="H67" s="196"/>
      <c r="I67" s="196"/>
      <c r="J67" s="196"/>
      <c r="K67" s="196"/>
      <c r="L67" s="196"/>
      <c r="M67" s="196"/>
      <c r="N67" s="196"/>
      <c r="O67" s="196"/>
      <c r="P67" s="196"/>
      <c r="Q67" s="196"/>
      <c r="R67" s="196"/>
      <c r="S67" s="196"/>
      <c r="T67" s="196"/>
      <c r="U67" s="196"/>
      <c r="V67" s="196"/>
      <c r="W67" s="196"/>
      <c r="X67" s="196"/>
      <c r="Y67" s="197"/>
      <c r="Z67" s="16"/>
      <c r="AA67" s="16"/>
      <c r="AB67" s="16"/>
      <c r="AC67" s="17"/>
      <c r="AD67" s="16"/>
      <c r="AE67" s="16"/>
      <c r="AF67" s="16"/>
      <c r="AG67" s="16"/>
      <c r="AH67" s="16"/>
      <c r="AI67" s="176"/>
    </row>
    <row r="68" spans="2:35" s="165" customFormat="1" ht="12" customHeight="1" x14ac:dyDescent="0.4">
      <c r="B68" s="180" t="s">
        <v>155</v>
      </c>
      <c r="C68" s="181"/>
      <c r="D68" s="181"/>
      <c r="E68" s="1403" t="s">
        <v>391</v>
      </c>
      <c r="F68" s="1403"/>
      <c r="G68" s="1403"/>
      <c r="H68" s="1403"/>
      <c r="I68" s="1403"/>
      <c r="J68" s="1403"/>
      <c r="K68" s="1403"/>
      <c r="L68" s="1403"/>
      <c r="M68" s="1403"/>
      <c r="N68" s="1403"/>
      <c r="O68" s="1403"/>
      <c r="P68" s="1403"/>
      <c r="Q68" s="1403"/>
      <c r="R68" s="1403"/>
      <c r="S68" s="1403"/>
      <c r="T68" s="1403"/>
      <c r="U68" s="1403"/>
      <c r="V68" s="1403"/>
      <c r="W68" s="1403"/>
      <c r="X68" s="1403"/>
      <c r="Y68" s="1403"/>
      <c r="Z68" s="1403"/>
      <c r="AA68" s="1403"/>
      <c r="AB68" s="1403"/>
      <c r="AC68" s="1403"/>
      <c r="AD68" s="1403"/>
      <c r="AE68" s="1403"/>
      <c r="AF68" s="1403"/>
      <c r="AG68" s="1403"/>
      <c r="AH68" s="1403"/>
    </row>
    <row r="69" spans="2:35" ht="12" customHeight="1" x14ac:dyDescent="0.4">
      <c r="E69" s="1403" t="s">
        <v>392</v>
      </c>
      <c r="F69" s="1403"/>
      <c r="G69" s="1403"/>
      <c r="H69" s="1403"/>
      <c r="I69" s="1403"/>
      <c r="J69" s="1403"/>
      <c r="K69" s="1403"/>
      <c r="L69" s="1403"/>
      <c r="M69" s="1403"/>
      <c r="N69" s="1403"/>
      <c r="O69" s="1403"/>
      <c r="P69" s="1403"/>
      <c r="Q69" s="1403"/>
      <c r="R69" s="1403"/>
      <c r="S69" s="1403"/>
      <c r="T69" s="1403"/>
      <c r="U69" s="1403"/>
      <c r="V69" s="1403"/>
      <c r="W69" s="1403"/>
      <c r="X69" s="1403"/>
      <c r="Y69" s="1403"/>
      <c r="Z69" s="1403"/>
      <c r="AA69" s="1403"/>
      <c r="AB69" s="1403"/>
      <c r="AC69" s="1403"/>
      <c r="AD69" s="1403"/>
      <c r="AE69" s="1403"/>
      <c r="AF69" s="1403"/>
      <c r="AG69" s="1403"/>
      <c r="AH69" s="1403"/>
    </row>
  </sheetData>
  <mergeCells count="320">
    <mergeCell ref="B4:J4"/>
    <mergeCell ref="Q4:AE4"/>
    <mergeCell ref="AP5:AR7"/>
    <mergeCell ref="C9:F9"/>
    <mergeCell ref="D10:J10"/>
    <mergeCell ref="K10:M10"/>
    <mergeCell ref="N10:U10"/>
    <mergeCell ref="V10:X10"/>
    <mergeCell ref="Y10:AA10"/>
    <mergeCell ref="AB10:AH10"/>
    <mergeCell ref="L4:P4"/>
    <mergeCell ref="D11:J11"/>
    <mergeCell ref="K11:M11"/>
    <mergeCell ref="N11:U11"/>
    <mergeCell ref="V11:X11"/>
    <mergeCell ref="Y11:AA11"/>
    <mergeCell ref="AB11:AH11"/>
    <mergeCell ref="AB12:AH12"/>
    <mergeCell ref="D13:J13"/>
    <mergeCell ref="K13:M13"/>
    <mergeCell ref="N13:U13"/>
    <mergeCell ref="V13:X13"/>
    <mergeCell ref="Y13:AA13"/>
    <mergeCell ref="AB13:AH13"/>
    <mergeCell ref="D12:J12"/>
    <mergeCell ref="K12:M12"/>
    <mergeCell ref="N12:U12"/>
    <mergeCell ref="V12:X12"/>
    <mergeCell ref="Y12:AA12"/>
    <mergeCell ref="AB14:AH14"/>
    <mergeCell ref="D15:J15"/>
    <mergeCell ref="K15:M15"/>
    <mergeCell ref="N15:U15"/>
    <mergeCell ref="V15:X15"/>
    <mergeCell ref="Y15:AA15"/>
    <mergeCell ref="AB15:AH15"/>
    <mergeCell ref="D14:J14"/>
    <mergeCell ref="K14:M14"/>
    <mergeCell ref="N14:U14"/>
    <mergeCell ref="V14:X14"/>
    <mergeCell ref="Y14:AA14"/>
    <mergeCell ref="AB16:AH16"/>
    <mergeCell ref="D17:J17"/>
    <mergeCell ref="K17:M17"/>
    <mergeCell ref="N17:U17"/>
    <mergeCell ref="V17:X17"/>
    <mergeCell ref="Y17:AA17"/>
    <mergeCell ref="AB17:AH17"/>
    <mergeCell ref="D16:J16"/>
    <mergeCell ref="K16:M16"/>
    <mergeCell ref="N16:U16"/>
    <mergeCell ref="V16:X16"/>
    <mergeCell ref="Y16:AA16"/>
    <mergeCell ref="AB18:AH18"/>
    <mergeCell ref="D19:J19"/>
    <mergeCell ref="K19:M19"/>
    <mergeCell ref="N19:U19"/>
    <mergeCell ref="V19:X19"/>
    <mergeCell ref="Y19:AA19"/>
    <mergeCell ref="AB19:AH19"/>
    <mergeCell ref="D18:J18"/>
    <mergeCell ref="K18:M18"/>
    <mergeCell ref="N18:U18"/>
    <mergeCell ref="V18:X18"/>
    <mergeCell ref="Y18:AA18"/>
    <mergeCell ref="AB20:AH20"/>
    <mergeCell ref="D21:J21"/>
    <mergeCell ref="K21:M21"/>
    <mergeCell ref="N21:U21"/>
    <mergeCell ref="V21:X21"/>
    <mergeCell ref="Y21:AA21"/>
    <mergeCell ref="AB21:AH21"/>
    <mergeCell ref="D20:J20"/>
    <mergeCell ref="K20:M20"/>
    <mergeCell ref="N20:U20"/>
    <mergeCell ref="V20:X20"/>
    <mergeCell ref="Y20:AA20"/>
    <mergeCell ref="AB22:AH22"/>
    <mergeCell ref="D23:J23"/>
    <mergeCell ref="K23:M23"/>
    <mergeCell ref="N23:U23"/>
    <mergeCell ref="V23:X23"/>
    <mergeCell ref="Y23:AA23"/>
    <mergeCell ref="AB23:AH23"/>
    <mergeCell ref="D22:J22"/>
    <mergeCell ref="K22:M22"/>
    <mergeCell ref="N22:U22"/>
    <mergeCell ref="V22:X22"/>
    <mergeCell ref="Y22:AA22"/>
    <mergeCell ref="AB24:AH24"/>
    <mergeCell ref="D25:J25"/>
    <mergeCell ref="K25:M25"/>
    <mergeCell ref="N25:U25"/>
    <mergeCell ref="V25:X25"/>
    <mergeCell ref="Y25:AA25"/>
    <mergeCell ref="AB25:AH25"/>
    <mergeCell ref="D24:J24"/>
    <mergeCell ref="K24:M24"/>
    <mergeCell ref="N24:U24"/>
    <mergeCell ref="V24:X24"/>
    <mergeCell ref="Y24:AA24"/>
    <mergeCell ref="AB26:AH26"/>
    <mergeCell ref="D27:J27"/>
    <mergeCell ref="K27:M27"/>
    <mergeCell ref="N27:U27"/>
    <mergeCell ref="V27:X27"/>
    <mergeCell ref="Y27:AA27"/>
    <mergeCell ref="AB27:AH27"/>
    <mergeCell ref="D26:J26"/>
    <mergeCell ref="K26:M26"/>
    <mergeCell ref="N26:U26"/>
    <mergeCell ref="V26:X26"/>
    <mergeCell ref="Y26:AA26"/>
    <mergeCell ref="AB28:AH28"/>
    <mergeCell ref="D29:J29"/>
    <mergeCell ref="K29:M29"/>
    <mergeCell ref="N29:U29"/>
    <mergeCell ref="V29:X29"/>
    <mergeCell ref="Y29:AA29"/>
    <mergeCell ref="AB29:AH29"/>
    <mergeCell ref="D28:J28"/>
    <mergeCell ref="K28:M28"/>
    <mergeCell ref="N28:U28"/>
    <mergeCell ref="V28:X28"/>
    <mergeCell ref="Y28:AA28"/>
    <mergeCell ref="AB30:AH30"/>
    <mergeCell ref="D31:J31"/>
    <mergeCell ref="K31:M31"/>
    <mergeCell ref="N31:U31"/>
    <mergeCell ref="V31:X31"/>
    <mergeCell ref="Y31:AA31"/>
    <mergeCell ref="AB31:AH31"/>
    <mergeCell ref="D30:J30"/>
    <mergeCell ref="K30:M30"/>
    <mergeCell ref="N30:U30"/>
    <mergeCell ref="V30:X30"/>
    <mergeCell ref="Y30:AA30"/>
    <mergeCell ref="AB32:AH32"/>
    <mergeCell ref="D33:J33"/>
    <mergeCell ref="K33:M33"/>
    <mergeCell ref="N33:U33"/>
    <mergeCell ref="V33:X33"/>
    <mergeCell ref="Y33:AA33"/>
    <mergeCell ref="AB33:AH33"/>
    <mergeCell ref="D32:J32"/>
    <mergeCell ref="K32:M32"/>
    <mergeCell ref="N32:U32"/>
    <mergeCell ref="V32:X32"/>
    <mergeCell ref="Y32:AA32"/>
    <mergeCell ref="C40:F40"/>
    <mergeCell ref="D41:J41"/>
    <mergeCell ref="K41:M41"/>
    <mergeCell ref="N41:U41"/>
    <mergeCell ref="V41:X41"/>
    <mergeCell ref="AB34:AH34"/>
    <mergeCell ref="D35:J35"/>
    <mergeCell ref="K35:M35"/>
    <mergeCell ref="N35:U35"/>
    <mergeCell ref="V35:X35"/>
    <mergeCell ref="Y35:AA35"/>
    <mergeCell ref="AB35:AH35"/>
    <mergeCell ref="D34:J34"/>
    <mergeCell ref="K34:M34"/>
    <mergeCell ref="N34:U34"/>
    <mergeCell ref="V34:X34"/>
    <mergeCell ref="Y34:AA34"/>
    <mergeCell ref="Y41:AA41"/>
    <mergeCell ref="AB41:AH41"/>
    <mergeCell ref="D42:J42"/>
    <mergeCell ref="K42:M42"/>
    <mergeCell ref="N42:U42"/>
    <mergeCell ref="V42:X42"/>
    <mergeCell ref="Y42:AA42"/>
    <mergeCell ref="AB42:AH42"/>
    <mergeCell ref="AB43:AH43"/>
    <mergeCell ref="D44:J44"/>
    <mergeCell ref="K44:M44"/>
    <mergeCell ref="N44:U44"/>
    <mergeCell ref="V44:X44"/>
    <mergeCell ref="Y44:AA44"/>
    <mergeCell ref="AB44:AH44"/>
    <mergeCell ref="D43:J43"/>
    <mergeCell ref="K43:M43"/>
    <mergeCell ref="N43:U43"/>
    <mergeCell ref="V43:X43"/>
    <mergeCell ref="Y43:AA43"/>
    <mergeCell ref="AB45:AH45"/>
    <mergeCell ref="D46:J46"/>
    <mergeCell ref="K46:M46"/>
    <mergeCell ref="N46:U46"/>
    <mergeCell ref="V46:X46"/>
    <mergeCell ref="Y46:AA46"/>
    <mergeCell ref="AB46:AH46"/>
    <mergeCell ref="D45:J45"/>
    <mergeCell ref="K45:M45"/>
    <mergeCell ref="N45:U45"/>
    <mergeCell ref="V45:X45"/>
    <mergeCell ref="Y45:AA45"/>
    <mergeCell ref="AB47:AH47"/>
    <mergeCell ref="D48:J48"/>
    <mergeCell ref="K48:M48"/>
    <mergeCell ref="N48:U48"/>
    <mergeCell ref="V48:X48"/>
    <mergeCell ref="Y48:AA48"/>
    <mergeCell ref="AB48:AH48"/>
    <mergeCell ref="D47:J47"/>
    <mergeCell ref="K47:M47"/>
    <mergeCell ref="N47:U47"/>
    <mergeCell ref="V47:X47"/>
    <mergeCell ref="Y47:AA47"/>
    <mergeCell ref="AB49:AH49"/>
    <mergeCell ref="D50:J50"/>
    <mergeCell ref="K50:M50"/>
    <mergeCell ref="N50:U50"/>
    <mergeCell ref="V50:X50"/>
    <mergeCell ref="Y50:AA50"/>
    <mergeCell ref="AB50:AH50"/>
    <mergeCell ref="D49:J49"/>
    <mergeCell ref="K49:M49"/>
    <mergeCell ref="N49:U49"/>
    <mergeCell ref="V49:X49"/>
    <mergeCell ref="Y49:AA49"/>
    <mergeCell ref="AB51:AH51"/>
    <mergeCell ref="D52:J52"/>
    <mergeCell ref="K52:M52"/>
    <mergeCell ref="N52:U52"/>
    <mergeCell ref="V52:X52"/>
    <mergeCell ref="Y52:AA52"/>
    <mergeCell ref="AB52:AH52"/>
    <mergeCell ref="D51:J51"/>
    <mergeCell ref="K51:M51"/>
    <mergeCell ref="N51:U51"/>
    <mergeCell ref="V51:X51"/>
    <mergeCell ref="Y51:AA51"/>
    <mergeCell ref="AB53:AH53"/>
    <mergeCell ref="D54:J54"/>
    <mergeCell ref="K54:M54"/>
    <mergeCell ref="N54:U54"/>
    <mergeCell ref="V54:X54"/>
    <mergeCell ref="Y54:AA54"/>
    <mergeCell ref="AB54:AH54"/>
    <mergeCell ref="D53:J53"/>
    <mergeCell ref="K53:M53"/>
    <mergeCell ref="N53:U53"/>
    <mergeCell ref="V53:X53"/>
    <mergeCell ref="Y53:AA53"/>
    <mergeCell ref="AB55:AH55"/>
    <mergeCell ref="D56:J56"/>
    <mergeCell ref="K56:M56"/>
    <mergeCell ref="N56:U56"/>
    <mergeCell ref="V56:X56"/>
    <mergeCell ref="Y56:AA56"/>
    <mergeCell ref="AB56:AH56"/>
    <mergeCell ref="D55:J55"/>
    <mergeCell ref="K55:M55"/>
    <mergeCell ref="N55:U55"/>
    <mergeCell ref="V55:X55"/>
    <mergeCell ref="Y55:AA55"/>
    <mergeCell ref="AB57:AH57"/>
    <mergeCell ref="D58:J58"/>
    <mergeCell ref="K58:M58"/>
    <mergeCell ref="N58:U58"/>
    <mergeCell ref="V58:X58"/>
    <mergeCell ref="Y58:AA58"/>
    <mergeCell ref="AB58:AH58"/>
    <mergeCell ref="D57:J57"/>
    <mergeCell ref="K57:M57"/>
    <mergeCell ref="N57:U57"/>
    <mergeCell ref="V57:X57"/>
    <mergeCell ref="Y57:AA57"/>
    <mergeCell ref="AB59:AH59"/>
    <mergeCell ref="D60:J60"/>
    <mergeCell ref="K60:M60"/>
    <mergeCell ref="N60:U60"/>
    <mergeCell ref="V60:X60"/>
    <mergeCell ref="Y60:AA60"/>
    <mergeCell ref="AB60:AH60"/>
    <mergeCell ref="D59:J59"/>
    <mergeCell ref="K59:M59"/>
    <mergeCell ref="N59:U59"/>
    <mergeCell ref="V59:X59"/>
    <mergeCell ref="Y59:AA59"/>
    <mergeCell ref="AB61:AH61"/>
    <mergeCell ref="D62:J62"/>
    <mergeCell ref="K62:M62"/>
    <mergeCell ref="N62:U62"/>
    <mergeCell ref="V62:X62"/>
    <mergeCell ref="Y62:AA62"/>
    <mergeCell ref="AB62:AH62"/>
    <mergeCell ref="D61:J61"/>
    <mergeCell ref="K61:M61"/>
    <mergeCell ref="N61:U61"/>
    <mergeCell ref="V61:X61"/>
    <mergeCell ref="Y61:AA61"/>
    <mergeCell ref="AB63:AH63"/>
    <mergeCell ref="D64:J64"/>
    <mergeCell ref="K64:M64"/>
    <mergeCell ref="N64:U64"/>
    <mergeCell ref="V64:X64"/>
    <mergeCell ref="Y64:AA64"/>
    <mergeCell ref="AB64:AH64"/>
    <mergeCell ref="D63:J63"/>
    <mergeCell ref="K63:M63"/>
    <mergeCell ref="N63:U63"/>
    <mergeCell ref="V63:X63"/>
    <mergeCell ref="Y63:AA63"/>
    <mergeCell ref="E68:AH68"/>
    <mergeCell ref="E69:AH69"/>
    <mergeCell ref="AB65:AH65"/>
    <mergeCell ref="D66:J66"/>
    <mergeCell ref="K66:M66"/>
    <mergeCell ref="N66:U66"/>
    <mergeCell ref="V66:X66"/>
    <mergeCell ref="Y66:AA66"/>
    <mergeCell ref="AB66:AH66"/>
    <mergeCell ref="D65:J65"/>
    <mergeCell ref="K65:M65"/>
    <mergeCell ref="N65:U65"/>
    <mergeCell ref="V65:X65"/>
    <mergeCell ref="Y65:AA65"/>
  </mergeCells>
  <phoneticPr fontId="4"/>
  <dataValidations count="5">
    <dataValidation type="list" allowBlank="1" showInputMessage="1" showErrorMessage="1" sqref="J40 M40" xr:uid="{00000000-0002-0000-1200-000000000000}">
      <formula1>$AM$10:$AN$10</formula1>
    </dataValidation>
    <dataValidation type="list" allowBlank="1" showInputMessage="1" showErrorMessage="1" sqref="G40" xr:uid="{00000000-0002-0000-1200-000001000000}">
      <formula1>$AK$10:$AL$10</formula1>
    </dataValidation>
    <dataValidation type="list" allowBlank="1" showInputMessage="1" showErrorMessage="1" sqref="G9" xr:uid="{00000000-0002-0000-1200-000003000000}">
      <formula1>$AK$9:$AK$10</formula1>
    </dataValidation>
    <dataValidation type="list" allowBlank="1" showInputMessage="1" showErrorMessage="1" sqref="J9" xr:uid="{00000000-0002-0000-1200-000004000000}">
      <formula1>$AL$9:$AL$10</formula1>
    </dataValidation>
    <dataValidation type="list" allowBlank="1" showInputMessage="1" showErrorMessage="1" sqref="M9" xr:uid="{00000000-0002-0000-1200-000005000000}">
      <formula1>$AM$9:$AM$10</formula1>
    </dataValidation>
  </dataValidations>
  <printOptions horizontalCentered="1"/>
  <pageMargins left="0" right="0" top="0" bottom="0" header="0.31496062992125984" footer="0.31496062992125984"/>
  <pageSetup paperSize="9" scale="72" fitToHeight="0" orientation="portrait" r:id="rId1"/>
  <headerFooter>
    <oddFooter>&amp;C&amp;D_&amp;T　&amp;F　&amp;P/&amp;N</oddFooter>
  </headerFooter>
  <rowBreaks count="1" manualBreakCount="1">
    <brk id="37" max="37" man="1"/>
  </rowBreaks>
  <colBreaks count="1" manualBreakCount="1">
    <brk id="35" max="68"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499984740745262"/>
  </sheetPr>
  <dimension ref="A1:E21"/>
  <sheetViews>
    <sheetView workbookViewId="0">
      <selection activeCell="B1" sqref="B1"/>
    </sheetView>
  </sheetViews>
  <sheetFormatPr defaultColWidth="8.125" defaultRowHeight="13.5" x14ac:dyDescent="0.4"/>
  <cols>
    <col min="1" max="2" width="4" style="214" customWidth="1"/>
    <col min="3" max="3" width="46" style="214" bestFit="1" customWidth="1"/>
    <col min="4" max="4" width="42.625" style="217" customWidth="1"/>
    <col min="5" max="16384" width="8.125" style="214"/>
  </cols>
  <sheetData>
    <row r="1" spans="1:5" x14ac:dyDescent="0.4">
      <c r="A1" s="213" t="s">
        <v>62</v>
      </c>
      <c r="D1" s="214"/>
    </row>
    <row r="2" spans="1:5" x14ac:dyDescent="0.4">
      <c r="D2" s="215" t="s">
        <v>63</v>
      </c>
    </row>
    <row r="3" spans="1:5" x14ac:dyDescent="0.4">
      <c r="B3" s="216"/>
      <c r="C3" s="214" t="s">
        <v>64</v>
      </c>
    </row>
    <row r="4" spans="1:5" x14ac:dyDescent="0.4">
      <c r="B4" s="218"/>
      <c r="C4" s="214" t="s">
        <v>65</v>
      </c>
    </row>
    <row r="6" spans="1:5" x14ac:dyDescent="0.4">
      <c r="B6" s="214" t="s">
        <v>66</v>
      </c>
    </row>
    <row r="7" spans="1:5" ht="27" x14ac:dyDescent="0.4">
      <c r="C7" s="219" t="s">
        <v>67</v>
      </c>
      <c r="D7" s="220" t="s">
        <v>68</v>
      </c>
    </row>
    <row r="8" spans="1:5" x14ac:dyDescent="0.4">
      <c r="C8" s="219" t="s">
        <v>69</v>
      </c>
      <c r="D8" s="221" t="s">
        <v>70</v>
      </c>
    </row>
    <row r="9" spans="1:5" x14ac:dyDescent="0.4">
      <c r="C9" s="219" t="s">
        <v>71</v>
      </c>
      <c r="D9" s="221" t="s">
        <v>72</v>
      </c>
    </row>
    <row r="11" spans="1:5" x14ac:dyDescent="0.4">
      <c r="B11" s="214" t="s">
        <v>73</v>
      </c>
    </row>
    <row r="12" spans="1:5" x14ac:dyDescent="0.4">
      <c r="C12" s="219" t="s">
        <v>74</v>
      </c>
      <c r="D12" s="220">
        <v>498</v>
      </c>
    </row>
    <row r="13" spans="1:5" x14ac:dyDescent="0.4">
      <c r="C13" s="219" t="s">
        <v>75</v>
      </c>
      <c r="D13" s="221" t="s">
        <v>76</v>
      </c>
    </row>
    <row r="14" spans="1:5" x14ac:dyDescent="0.4">
      <c r="C14" s="219" t="s">
        <v>5</v>
      </c>
      <c r="D14" s="221" t="e">
        <f>お客様名</f>
        <v>#REF!</v>
      </c>
      <c r="E14" s="217"/>
    </row>
    <row r="15" spans="1:5" x14ac:dyDescent="0.4">
      <c r="C15" s="219" t="s">
        <v>77</v>
      </c>
      <c r="D15" s="221" t="s">
        <v>78</v>
      </c>
    </row>
    <row r="16" spans="1:5" x14ac:dyDescent="0.4">
      <c r="C16" s="219" t="s">
        <v>79</v>
      </c>
      <c r="D16" s="221" t="s">
        <v>80</v>
      </c>
    </row>
    <row r="17" spans="2:4" ht="54" x14ac:dyDescent="0.4">
      <c r="C17" s="219" t="s">
        <v>81</v>
      </c>
      <c r="D17" s="220" t="s">
        <v>82</v>
      </c>
    </row>
    <row r="19" spans="2:4" x14ac:dyDescent="0.4">
      <c r="B19" s="214" t="s">
        <v>83</v>
      </c>
    </row>
    <row r="20" spans="2:4" ht="18.75" x14ac:dyDescent="0.4">
      <c r="C20" s="219" t="s">
        <v>84</v>
      </c>
      <c r="D20" s="222" t="s">
        <v>85</v>
      </c>
    </row>
    <row r="21" spans="2:4" ht="32.25" x14ac:dyDescent="0.4">
      <c r="C21" s="219" t="s">
        <v>86</v>
      </c>
      <c r="D21" s="222" t="s">
        <v>87</v>
      </c>
    </row>
  </sheetData>
  <phoneticPr fontId="4"/>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37361-0739-4544-BB90-0C91C86844AF}">
  <sheetPr codeName="Sheet3">
    <tabColor theme="5" tint="0.39997558519241921"/>
    <pageSetUpPr fitToPage="1"/>
  </sheetPr>
  <dimension ref="B1:BY118"/>
  <sheetViews>
    <sheetView showGridLines="0" tabSelected="1" view="pageBreakPreview" zoomScale="85" zoomScaleNormal="100" zoomScaleSheetLayoutView="85" workbookViewId="0"/>
  </sheetViews>
  <sheetFormatPr defaultColWidth="3.75" defaultRowHeight="15.75" x14ac:dyDescent="0.4"/>
  <cols>
    <col min="1" max="39" width="3.75" style="10"/>
    <col min="40" max="47" width="3.75" style="10" hidden="1" customWidth="1"/>
    <col min="48" max="16384" width="3.75" style="10"/>
  </cols>
  <sheetData>
    <row r="1" spans="2:47" s="278" customFormat="1" ht="9.9499999999999993" customHeight="1" x14ac:dyDescent="0.4">
      <c r="B1" s="277"/>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row>
    <row r="2" spans="2:47" s="278" customFormat="1" ht="16.5" x14ac:dyDescent="0.4">
      <c r="B2" s="277" t="s">
        <v>88</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row>
    <row r="3" spans="2:47" s="278" customFormat="1" ht="9.9499999999999993" customHeight="1" x14ac:dyDescent="0.4">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row>
    <row r="4" spans="2:47" s="280" customFormat="1" ht="30.75" customHeight="1" x14ac:dyDescent="0.4">
      <c r="B4" s="752" t="s">
        <v>89</v>
      </c>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279"/>
      <c r="AM4" s="279"/>
      <c r="AN4" s="279"/>
      <c r="AO4" s="279"/>
      <c r="AP4" s="279"/>
      <c r="AQ4" s="279"/>
      <c r="AR4" s="279"/>
      <c r="AS4" s="279"/>
      <c r="AT4" s="279"/>
      <c r="AU4" s="279"/>
    </row>
    <row r="5" spans="2:47" s="280" customFormat="1" ht="9.9499999999999993" customHeight="1" x14ac:dyDescent="0.4">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79"/>
      <c r="AL5" s="279"/>
      <c r="AM5" s="279"/>
      <c r="AN5" s="279"/>
      <c r="AO5" s="279"/>
      <c r="AP5" s="279"/>
      <c r="AQ5" s="279"/>
      <c r="AR5" s="279"/>
      <c r="AS5" s="279"/>
      <c r="AT5" s="279"/>
      <c r="AU5" s="279"/>
    </row>
    <row r="6" spans="2:47" s="280" customFormat="1" ht="12" customHeight="1" x14ac:dyDescent="0.4">
      <c r="B6" s="277" t="s">
        <v>90</v>
      </c>
      <c r="C6" s="10"/>
      <c r="D6" s="10"/>
      <c r="E6" s="10"/>
      <c r="F6" s="10"/>
      <c r="G6" s="10"/>
      <c r="H6" s="10"/>
      <c r="I6" s="10"/>
      <c r="J6" s="10"/>
      <c r="K6" s="10"/>
      <c r="L6" s="10"/>
      <c r="M6" s="10"/>
      <c r="N6" s="282"/>
      <c r="O6" s="283"/>
      <c r="P6" s="283"/>
      <c r="Q6" s="284"/>
      <c r="R6" s="284"/>
      <c r="S6" s="284"/>
      <c r="T6" s="284"/>
      <c r="U6" s="284"/>
      <c r="V6" s="284"/>
      <c r="W6" s="284"/>
      <c r="X6" s="284"/>
      <c r="Y6" s="284"/>
      <c r="Z6" s="284"/>
      <c r="AA6" s="284"/>
      <c r="AB6" s="284"/>
      <c r="AC6" s="284"/>
      <c r="AD6" s="284"/>
      <c r="AE6" s="284"/>
      <c r="AF6" s="284"/>
      <c r="AG6" s="284"/>
      <c r="AH6" s="284"/>
      <c r="AI6" s="284"/>
      <c r="AJ6" s="284"/>
      <c r="AK6" s="7" t="s">
        <v>689</v>
      </c>
      <c r="AL6" s="279"/>
      <c r="AM6" s="279"/>
      <c r="AN6" s="279"/>
      <c r="AO6" s="279"/>
      <c r="AP6" s="279"/>
      <c r="AQ6" s="279"/>
      <c r="AR6" s="279"/>
      <c r="AS6" s="279"/>
      <c r="AT6" s="279"/>
      <c r="AU6" s="279"/>
    </row>
    <row r="7" spans="2:47" s="280" customFormat="1" ht="12" customHeight="1" x14ac:dyDescent="0.4">
      <c r="B7" s="277" t="s">
        <v>650</v>
      </c>
      <c r="C7" s="10"/>
      <c r="D7" s="10"/>
      <c r="E7" s="10"/>
      <c r="F7" s="10"/>
      <c r="G7" s="10"/>
      <c r="H7" s="10"/>
      <c r="I7" s="10"/>
      <c r="J7" s="10"/>
      <c r="K7" s="10"/>
      <c r="L7" s="10"/>
      <c r="M7" s="10"/>
      <c r="N7" s="10"/>
      <c r="O7" s="10"/>
      <c r="P7" s="10"/>
      <c r="Q7" s="284"/>
      <c r="R7" s="284"/>
      <c r="S7" s="284"/>
      <c r="T7" s="284"/>
      <c r="U7" s="284"/>
      <c r="V7" s="284"/>
      <c r="W7" s="284"/>
      <c r="X7" s="284"/>
      <c r="Y7" s="284"/>
      <c r="Z7" s="284"/>
      <c r="AA7" s="284"/>
      <c r="AB7" s="284"/>
      <c r="AC7" s="284"/>
      <c r="AD7" s="284"/>
      <c r="AE7" s="284"/>
      <c r="AF7" s="284"/>
      <c r="AG7" s="284"/>
      <c r="AH7" s="284"/>
      <c r="AI7" s="284"/>
      <c r="AJ7" s="284"/>
      <c r="AK7" s="284"/>
      <c r="AL7" s="279"/>
      <c r="AM7" s="279"/>
      <c r="AN7" s="279"/>
      <c r="AO7" s="279"/>
      <c r="AP7" s="279"/>
      <c r="AQ7" s="279"/>
      <c r="AR7" s="279"/>
      <c r="AS7" s="279"/>
      <c r="AT7" s="279"/>
      <c r="AU7" s="279"/>
    </row>
    <row r="8" spans="2:47" s="285" customFormat="1" ht="9.9499999999999993" customHeight="1" thickBot="1" x14ac:dyDescent="0.45">
      <c r="C8" s="286"/>
      <c r="D8" s="287"/>
      <c r="E8" s="287"/>
      <c r="F8" s="287"/>
      <c r="G8" s="287"/>
      <c r="H8" s="287"/>
      <c r="I8" s="287"/>
      <c r="J8" s="288"/>
      <c r="K8" s="286"/>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3"/>
      <c r="AM8" s="283"/>
      <c r="AN8" s="283"/>
      <c r="AO8" s="283"/>
      <c r="AP8" s="283"/>
      <c r="AQ8" s="283"/>
      <c r="AR8" s="283"/>
      <c r="AS8" s="283"/>
      <c r="AT8" s="283"/>
      <c r="AU8" s="283"/>
    </row>
    <row r="9" spans="2:47" s="280" customFormat="1" ht="24.95" customHeight="1" thickBot="1" x14ac:dyDescent="0.45">
      <c r="B9" s="8" t="s">
        <v>91</v>
      </c>
      <c r="C9" s="727" t="s">
        <v>92</v>
      </c>
      <c r="D9" s="727"/>
      <c r="E9" s="728"/>
      <c r="F9" s="753"/>
      <c r="G9" s="754"/>
      <c r="H9" s="754"/>
      <c r="I9" s="754"/>
      <c r="J9" s="754"/>
      <c r="K9" s="754"/>
      <c r="L9" s="754"/>
      <c r="M9" s="754"/>
      <c r="N9" s="754"/>
      <c r="O9" s="754"/>
      <c r="P9" s="754"/>
      <c r="Q9" s="754"/>
      <c r="R9" s="755"/>
      <c r="S9" s="277"/>
      <c r="T9" s="10"/>
      <c r="U9" s="281"/>
      <c r="V9" s="281"/>
      <c r="W9" s="281"/>
      <c r="X9" s="281"/>
      <c r="Y9" s="281"/>
      <c r="Z9" s="281"/>
      <c r="AA9" s="281"/>
      <c r="AB9" s="281"/>
      <c r="AC9" s="281"/>
      <c r="AD9" s="281"/>
      <c r="AE9" s="281"/>
      <c r="AF9" s="281"/>
      <c r="AG9" s="281"/>
      <c r="AH9" s="281"/>
      <c r="AI9" s="281"/>
      <c r="AJ9" s="281"/>
      <c r="AK9" s="281"/>
      <c r="AL9" s="279"/>
      <c r="AM9" s="279"/>
      <c r="AN9" s="279"/>
      <c r="AO9" s="279"/>
      <c r="AP9" s="279"/>
      <c r="AQ9" s="279"/>
      <c r="AR9" s="279"/>
      <c r="AS9" s="279"/>
      <c r="AT9" s="279"/>
      <c r="AU9" s="279"/>
    </row>
    <row r="10" spans="2:47" s="289" customFormat="1" ht="9.9499999999999993" customHeight="1" x14ac:dyDescent="0.4">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row>
    <row r="11" spans="2:47" s="280" customFormat="1" ht="24.95" customHeight="1" x14ac:dyDescent="0.4">
      <c r="B11" s="9" t="s">
        <v>93</v>
      </c>
      <c r="C11" s="756" t="s">
        <v>94</v>
      </c>
      <c r="D11" s="756"/>
      <c r="E11" s="757"/>
      <c r="F11" s="758" t="s">
        <v>95</v>
      </c>
      <c r="G11" s="759"/>
      <c r="H11" s="759"/>
      <c r="I11" s="759"/>
      <c r="J11" s="759"/>
      <c r="K11" s="759"/>
      <c r="L11" s="759"/>
      <c r="M11" s="759"/>
      <c r="N11" s="759"/>
      <c r="O11" s="759"/>
      <c r="P11" s="759"/>
      <c r="Q11" s="759"/>
      <c r="R11" s="760"/>
      <c r="S11" s="281"/>
      <c r="T11" s="10"/>
      <c r="U11" s="281"/>
      <c r="V11" s="281"/>
      <c r="W11" s="281"/>
      <c r="X11" s="281"/>
      <c r="Y11" s="281"/>
      <c r="Z11" s="281"/>
      <c r="AA11" s="281"/>
      <c r="AB11" s="281"/>
      <c r="AC11" s="281"/>
      <c r="AD11" s="281"/>
      <c r="AE11" s="281"/>
      <c r="AF11" s="281"/>
      <c r="AG11" s="281"/>
      <c r="AH11" s="281"/>
      <c r="AI11" s="281"/>
      <c r="AJ11" s="281"/>
      <c r="AK11" s="281"/>
      <c r="AL11" s="279"/>
      <c r="AM11" s="279"/>
      <c r="AN11" s="279"/>
      <c r="AO11" s="279"/>
      <c r="AP11" s="279"/>
      <c r="AQ11" s="279"/>
      <c r="AR11" s="279"/>
      <c r="AS11" s="279"/>
      <c r="AT11" s="279"/>
      <c r="AU11" s="279"/>
    </row>
    <row r="12" spans="2:47" s="289" customFormat="1" ht="9.9499999999999993" customHeight="1" thickBot="1" x14ac:dyDescent="0.45">
      <c r="B12" s="10"/>
      <c r="C12" s="290"/>
      <c r="D12" s="290"/>
      <c r="E12" s="290"/>
      <c r="F12" s="290"/>
      <c r="G12" s="290"/>
      <c r="H12" s="290"/>
      <c r="I12" s="290"/>
      <c r="J12" s="291"/>
      <c r="K12" s="291"/>
      <c r="L12" s="291"/>
      <c r="M12" s="291"/>
      <c r="N12" s="291"/>
      <c r="O12" s="291"/>
      <c r="P12" s="291"/>
      <c r="Q12" s="291"/>
      <c r="R12" s="291"/>
      <c r="S12" s="291"/>
      <c r="T12" s="291"/>
      <c r="U12" s="291"/>
      <c r="V12" s="291"/>
      <c r="W12" s="291"/>
      <c r="X12" s="291"/>
      <c r="Y12" s="291"/>
      <c r="Z12" s="291"/>
      <c r="AB12" s="281"/>
      <c r="AC12" s="281"/>
      <c r="AD12" s="281"/>
      <c r="AE12" s="281"/>
      <c r="AF12" s="281"/>
      <c r="AG12" s="281"/>
      <c r="AH12" s="281"/>
      <c r="AI12" s="281"/>
      <c r="AJ12" s="281"/>
      <c r="AK12" s="281"/>
      <c r="AL12" s="281"/>
      <c r="AM12" s="10"/>
      <c r="AN12" s="10"/>
      <c r="AO12" s="10"/>
      <c r="AP12" s="10"/>
      <c r="AQ12" s="10"/>
      <c r="AR12" s="10"/>
      <c r="AS12" s="10"/>
      <c r="AT12" s="10"/>
      <c r="AU12" s="10"/>
    </row>
    <row r="13" spans="2:47" s="289" customFormat="1" ht="24.95" customHeight="1" thickBot="1" x14ac:dyDescent="0.45">
      <c r="B13" s="8" t="s">
        <v>96</v>
      </c>
      <c r="C13" s="727" t="s">
        <v>97</v>
      </c>
      <c r="D13" s="727"/>
      <c r="E13" s="728"/>
      <c r="F13" s="292"/>
      <c r="G13" s="293" t="s">
        <v>98</v>
      </c>
      <c r="H13" s="761" t="s">
        <v>99</v>
      </c>
      <c r="I13" s="761"/>
      <c r="J13" s="761"/>
      <c r="K13" s="293" t="s">
        <v>98</v>
      </c>
      <c r="L13" s="761" t="s">
        <v>100</v>
      </c>
      <c r="M13" s="761"/>
      <c r="N13" s="761"/>
      <c r="O13" s="293" t="s">
        <v>98</v>
      </c>
      <c r="P13" s="761" t="s">
        <v>101</v>
      </c>
      <c r="Q13" s="761"/>
      <c r="R13" s="762"/>
      <c r="S13" s="294"/>
      <c r="T13" s="277"/>
      <c r="U13" s="277"/>
      <c r="V13" s="277"/>
      <c r="W13" s="277"/>
      <c r="X13" s="277"/>
      <c r="Y13" s="277"/>
      <c r="Z13" s="277"/>
      <c r="AA13" s="295"/>
      <c r="AB13" s="281"/>
      <c r="AC13" s="281"/>
      <c r="AD13" s="281"/>
      <c r="AE13" s="281"/>
      <c r="AF13" s="281"/>
      <c r="AG13" s="281"/>
      <c r="AH13" s="281"/>
      <c r="AI13" s="281"/>
      <c r="AJ13" s="281"/>
      <c r="AK13" s="281"/>
      <c r="AL13" s="281"/>
      <c r="AM13" s="10"/>
      <c r="AN13" s="10" t="s">
        <v>102</v>
      </c>
      <c r="AO13" s="10" t="str">
        <f>IF(AND($K$13="□",$O$13="□"),"■","")</f>
        <v>■</v>
      </c>
      <c r="AP13" s="10"/>
      <c r="AQ13" s="10" t="s">
        <v>102</v>
      </c>
      <c r="AR13" s="10" t="str">
        <f>IF(AND($G$13&lt;&gt;"■",COUNTIF($O$13:$O$13,"■")=0),"■","")</f>
        <v>■</v>
      </c>
      <c r="AT13" s="10" t="s">
        <v>102</v>
      </c>
      <c r="AU13" s="10" t="str">
        <f>IF(COUNTIF($G$13:$K$13,"■")=0,"■","")</f>
        <v>■</v>
      </c>
    </row>
    <row r="14" spans="2:47" s="289" customFormat="1" ht="9.9499999999999993" customHeight="1" thickBot="1" x14ac:dyDescent="0.45">
      <c r="B14" s="10"/>
      <c r="C14" s="10"/>
      <c r="D14" s="10"/>
      <c r="E14" s="10"/>
      <c r="F14" s="10"/>
      <c r="G14" s="10"/>
      <c r="H14" s="10"/>
      <c r="I14" s="10"/>
      <c r="J14" s="10"/>
      <c r="K14" s="10"/>
      <c r="L14" s="10"/>
      <c r="M14" s="10"/>
      <c r="N14" s="10"/>
      <c r="O14" s="10"/>
      <c r="P14" s="10"/>
      <c r="Q14" s="10"/>
      <c r="R14" s="10"/>
      <c r="T14" s="10"/>
      <c r="U14" s="10"/>
      <c r="V14" s="10"/>
      <c r="W14" s="10"/>
      <c r="X14" s="10"/>
      <c r="Y14" s="10"/>
      <c r="Z14" s="10"/>
      <c r="AA14" s="295"/>
      <c r="AB14" s="281"/>
      <c r="AC14" s="281"/>
      <c r="AD14" s="281"/>
      <c r="AE14" s="281"/>
      <c r="AF14" s="281"/>
      <c r="AG14" s="281"/>
      <c r="AH14" s="281"/>
      <c r="AI14" s="281"/>
      <c r="AJ14" s="281"/>
      <c r="AK14" s="281"/>
      <c r="AL14" s="281"/>
      <c r="AM14" s="10"/>
      <c r="AN14" s="10"/>
      <c r="AO14" s="10"/>
      <c r="AP14" s="10"/>
      <c r="AQ14" s="10"/>
      <c r="AR14" s="10"/>
      <c r="AS14" s="10"/>
      <c r="AT14" s="10"/>
      <c r="AU14" s="10"/>
    </row>
    <row r="15" spans="2:47" s="280" customFormat="1" ht="24.95" customHeight="1" thickBot="1" x14ac:dyDescent="0.45">
      <c r="B15" s="8" t="s">
        <v>103</v>
      </c>
      <c r="C15" s="727" t="s">
        <v>104</v>
      </c>
      <c r="D15" s="727"/>
      <c r="E15" s="728"/>
      <c r="F15" s="729"/>
      <c r="G15" s="730"/>
      <c r="H15" s="730"/>
      <c r="I15" s="730"/>
      <c r="J15" s="730"/>
      <c r="K15" s="730"/>
      <c r="L15" s="730"/>
      <c r="M15" s="730"/>
      <c r="N15" s="730"/>
      <c r="O15" s="730"/>
      <c r="P15" s="730"/>
      <c r="Q15" s="730"/>
      <c r="R15" s="731"/>
      <c r="T15" s="281"/>
      <c r="U15" s="281"/>
      <c r="V15" s="281"/>
      <c r="W15" s="281"/>
      <c r="X15" s="281"/>
      <c r="Y15" s="281"/>
      <c r="Z15" s="281"/>
      <c r="AA15" s="281"/>
      <c r="AB15" s="296"/>
      <c r="AC15" s="281"/>
      <c r="AD15" s="281"/>
      <c r="AE15" s="281"/>
      <c r="AF15" s="281"/>
      <c r="AG15" s="281"/>
      <c r="AH15" s="281"/>
      <c r="AI15" s="281"/>
      <c r="AJ15" s="281"/>
      <c r="AK15" s="281"/>
      <c r="AL15" s="279"/>
      <c r="AM15" s="279"/>
      <c r="AN15" s="297"/>
      <c r="AO15" s="279"/>
      <c r="AP15" s="279"/>
      <c r="AQ15" s="279"/>
      <c r="AR15" s="279"/>
      <c r="AS15" s="279"/>
      <c r="AT15" s="279"/>
      <c r="AU15" s="279"/>
    </row>
    <row r="16" spans="2:47" s="289" customFormat="1" ht="9.9499999999999993" customHeight="1" thickBot="1" x14ac:dyDescent="0.45">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row>
    <row r="17" spans="2:48" s="280" customFormat="1" ht="24.95" customHeight="1" thickBot="1" x14ac:dyDescent="0.45">
      <c r="B17" s="8" t="s">
        <v>105</v>
      </c>
      <c r="C17" s="727" t="s">
        <v>106</v>
      </c>
      <c r="D17" s="727"/>
      <c r="E17" s="728"/>
      <c r="F17" s="729"/>
      <c r="G17" s="730"/>
      <c r="H17" s="730"/>
      <c r="I17" s="730"/>
      <c r="J17" s="730"/>
      <c r="K17" s="730"/>
      <c r="L17" s="730"/>
      <c r="M17" s="730"/>
      <c r="N17" s="730"/>
      <c r="O17" s="730"/>
      <c r="P17" s="730"/>
      <c r="Q17" s="730"/>
      <c r="R17" s="731"/>
      <c r="S17" s="298"/>
      <c r="T17" s="281"/>
      <c r="U17" s="281"/>
      <c r="V17" s="281"/>
      <c r="W17" s="281"/>
      <c r="X17" s="281"/>
      <c r="Y17" s="281"/>
      <c r="Z17" s="281"/>
      <c r="AA17" s="281"/>
      <c r="AB17" s="281"/>
      <c r="AC17" s="281"/>
      <c r="AD17" s="281"/>
      <c r="AE17" s="281"/>
      <c r="AF17" s="281"/>
      <c r="AG17" s="281"/>
      <c r="AH17" s="281"/>
      <c r="AI17" s="281"/>
      <c r="AJ17" s="281"/>
      <c r="AK17" s="281"/>
      <c r="AL17" s="279"/>
      <c r="AM17" s="279"/>
      <c r="AO17" s="297" t="s">
        <v>107</v>
      </c>
      <c r="AP17" s="279"/>
      <c r="AQ17" s="279"/>
      <c r="AR17" s="279"/>
      <c r="AS17" s="279"/>
      <c r="AT17" s="279"/>
      <c r="AU17" s="279"/>
    </row>
    <row r="18" spans="2:48" s="289" customFormat="1" ht="9.9499999999999993" customHeight="1" x14ac:dyDescent="0.4">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row>
    <row r="19" spans="2:48" s="289" customFormat="1" ht="9.9499999999999993" customHeight="1" thickBot="1" x14ac:dyDescent="0.45">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row>
    <row r="20" spans="2:48" s="289" customFormat="1" ht="18" customHeight="1" x14ac:dyDescent="0.4">
      <c r="B20" s="499" t="s">
        <v>108</v>
      </c>
      <c r="C20" s="732" t="s">
        <v>109</v>
      </c>
      <c r="D20" s="502"/>
      <c r="E20" s="503"/>
      <c r="F20" s="510" t="s">
        <v>110</v>
      </c>
      <c r="G20" s="735"/>
      <c r="H20" s="511"/>
      <c r="I20" s="299" t="s">
        <v>111</v>
      </c>
      <c r="J20" s="736"/>
      <c r="K20" s="736"/>
      <c r="L20" s="300" t="s">
        <v>112</v>
      </c>
      <c r="M20" s="736"/>
      <c r="N20" s="736"/>
      <c r="O20" s="737"/>
      <c r="P20" s="737"/>
      <c r="Q20" s="737"/>
      <c r="R20" s="737"/>
      <c r="S20" s="737"/>
      <c r="T20" s="737"/>
      <c r="U20" s="737"/>
      <c r="V20" s="737"/>
      <c r="W20" s="737"/>
      <c r="X20" s="737"/>
      <c r="Y20" s="737"/>
      <c r="Z20" s="737"/>
      <c r="AA20" s="737"/>
      <c r="AB20" s="737"/>
      <c r="AC20" s="737"/>
      <c r="AD20" s="737"/>
      <c r="AE20" s="737"/>
      <c r="AF20" s="737"/>
      <c r="AG20" s="737"/>
      <c r="AH20" s="737"/>
      <c r="AI20" s="737"/>
      <c r="AJ20" s="737"/>
      <c r="AK20" s="738"/>
      <c r="AL20" s="10"/>
      <c r="AM20" s="10"/>
      <c r="AN20" s="10"/>
      <c r="AO20" s="10"/>
      <c r="AP20" s="10"/>
      <c r="AQ20" s="10"/>
      <c r="AR20" s="10"/>
      <c r="AS20" s="10"/>
      <c r="AT20" s="10"/>
      <c r="AU20" s="10"/>
    </row>
    <row r="21" spans="2:48" s="289" customFormat="1" ht="24.95" customHeight="1" x14ac:dyDescent="0.4">
      <c r="B21" s="500"/>
      <c r="C21" s="733"/>
      <c r="D21" s="504"/>
      <c r="E21" s="505"/>
      <c r="F21" s="533"/>
      <c r="G21" s="539"/>
      <c r="H21" s="534"/>
      <c r="I21" s="546"/>
      <c r="J21" s="547"/>
      <c r="K21" s="547"/>
      <c r="L21" s="547"/>
      <c r="M21" s="547"/>
      <c r="N21" s="547"/>
      <c r="O21" s="547"/>
      <c r="P21" s="547"/>
      <c r="Q21" s="547"/>
      <c r="R21" s="547"/>
      <c r="S21" s="547"/>
      <c r="T21" s="547"/>
      <c r="U21" s="547"/>
      <c r="V21" s="547"/>
      <c r="W21" s="547"/>
      <c r="X21" s="547"/>
      <c r="Y21" s="547"/>
      <c r="Z21" s="547"/>
      <c r="AA21" s="547"/>
      <c r="AB21" s="547"/>
      <c r="AC21" s="547"/>
      <c r="AD21" s="547"/>
      <c r="AE21" s="547"/>
      <c r="AF21" s="547"/>
      <c r="AG21" s="547"/>
      <c r="AH21" s="547"/>
      <c r="AI21" s="547"/>
      <c r="AJ21" s="547"/>
      <c r="AK21" s="548"/>
      <c r="AL21" s="10"/>
      <c r="AM21" s="10"/>
      <c r="AN21" s="10"/>
      <c r="AO21" s="10"/>
      <c r="AP21" s="10"/>
      <c r="AQ21" s="10"/>
      <c r="AR21" s="10"/>
      <c r="AS21" s="10"/>
      <c r="AT21" s="10"/>
      <c r="AU21" s="10"/>
    </row>
    <row r="22" spans="2:48" s="289" customFormat="1" ht="24.95" customHeight="1" x14ac:dyDescent="0.4">
      <c r="B22" s="500"/>
      <c r="C22" s="733"/>
      <c r="D22" s="504"/>
      <c r="E22" s="505"/>
      <c r="F22" s="535"/>
      <c r="G22" s="458"/>
      <c r="H22" s="459"/>
      <c r="I22" s="739"/>
      <c r="J22" s="460"/>
      <c r="K22" s="460"/>
      <c r="L22" s="460"/>
      <c r="M22" s="460"/>
      <c r="N22" s="460"/>
      <c r="O22" s="460"/>
      <c r="P22" s="460"/>
      <c r="Q22" s="460"/>
      <c r="R22" s="460"/>
      <c r="S22" s="460"/>
      <c r="T22" s="460"/>
      <c r="U22" s="460"/>
      <c r="V22" s="460"/>
      <c r="W22" s="460"/>
      <c r="X22" s="460"/>
      <c r="Y22" s="460"/>
      <c r="Z22" s="460"/>
      <c r="AA22" s="460"/>
      <c r="AB22" s="460"/>
      <c r="AC22" s="460"/>
      <c r="AD22" s="460"/>
      <c r="AE22" s="460"/>
      <c r="AF22" s="460"/>
      <c r="AG22" s="460"/>
      <c r="AH22" s="460"/>
      <c r="AI22" s="460"/>
      <c r="AJ22" s="460"/>
      <c r="AK22" s="461"/>
      <c r="AL22" s="10"/>
      <c r="AM22" s="10"/>
      <c r="AN22" s="10"/>
      <c r="AO22" s="10"/>
      <c r="AP22" s="10"/>
      <c r="AQ22" s="10"/>
      <c r="AR22" s="10"/>
      <c r="AS22" s="10"/>
      <c r="AT22" s="10"/>
      <c r="AU22" s="10"/>
    </row>
    <row r="23" spans="2:48" s="289" customFormat="1" ht="15" customHeight="1" x14ac:dyDescent="0.4">
      <c r="B23" s="500"/>
      <c r="C23" s="733"/>
      <c r="D23" s="504"/>
      <c r="E23" s="505"/>
      <c r="F23" s="454" t="s">
        <v>113</v>
      </c>
      <c r="G23" s="454"/>
      <c r="H23" s="455"/>
      <c r="I23" s="456"/>
      <c r="J23" s="456"/>
      <c r="K23" s="456"/>
      <c r="L23" s="456"/>
      <c r="M23" s="456"/>
      <c r="N23" s="456"/>
      <c r="O23" s="456"/>
      <c r="P23" s="456"/>
      <c r="Q23" s="456"/>
      <c r="R23" s="456"/>
      <c r="S23" s="456"/>
      <c r="T23" s="456"/>
      <c r="U23" s="456"/>
      <c r="V23" s="456"/>
      <c r="W23" s="456"/>
      <c r="X23" s="456"/>
      <c r="Y23" s="456"/>
      <c r="Z23" s="456"/>
      <c r="AA23" s="456"/>
      <c r="AB23" s="740" t="s">
        <v>114</v>
      </c>
      <c r="AC23" s="741"/>
      <c r="AD23" s="741"/>
      <c r="AE23" s="741"/>
      <c r="AF23" s="741"/>
      <c r="AG23" s="741"/>
      <c r="AH23" s="741"/>
      <c r="AI23" s="741"/>
      <c r="AJ23" s="741"/>
      <c r="AK23" s="742"/>
      <c r="AL23" s="10"/>
      <c r="AM23" s="10"/>
      <c r="AN23" s="10"/>
      <c r="AO23" s="10"/>
      <c r="AP23" s="10"/>
      <c r="AQ23" s="10"/>
      <c r="AR23" s="10"/>
      <c r="AS23" s="10"/>
      <c r="AT23" s="10"/>
      <c r="AU23" s="10"/>
    </row>
    <row r="24" spans="2:48" s="289" customFormat="1" ht="30" customHeight="1" x14ac:dyDescent="0.4">
      <c r="B24" s="500"/>
      <c r="C24" s="733"/>
      <c r="D24" s="504"/>
      <c r="E24" s="505"/>
      <c r="F24" s="458" t="s">
        <v>115</v>
      </c>
      <c r="G24" s="458"/>
      <c r="H24" s="459"/>
      <c r="I24" s="460"/>
      <c r="J24" s="460"/>
      <c r="K24" s="460"/>
      <c r="L24" s="460"/>
      <c r="M24" s="460"/>
      <c r="N24" s="460"/>
      <c r="O24" s="460"/>
      <c r="P24" s="460"/>
      <c r="Q24" s="460"/>
      <c r="R24" s="460"/>
      <c r="S24" s="460"/>
      <c r="T24" s="460"/>
      <c r="U24" s="460"/>
      <c r="V24" s="460"/>
      <c r="W24" s="460"/>
      <c r="X24" s="460"/>
      <c r="Y24" s="460"/>
      <c r="Z24" s="460"/>
      <c r="AA24" s="460"/>
      <c r="AB24" s="743"/>
      <c r="AC24" s="744"/>
      <c r="AD24" s="744"/>
      <c r="AE24" s="744"/>
      <c r="AF24" s="744"/>
      <c r="AG24" s="744"/>
      <c r="AH24" s="744"/>
      <c r="AI24" s="744"/>
      <c r="AJ24" s="744"/>
      <c r="AK24" s="745"/>
      <c r="AL24" s="10"/>
      <c r="AM24" s="10"/>
      <c r="AN24" s="10"/>
      <c r="AO24" s="10"/>
      <c r="AP24" s="10"/>
      <c r="AQ24" s="10"/>
      <c r="AR24" s="10"/>
      <c r="AS24" s="10"/>
      <c r="AT24" s="10"/>
      <c r="AU24" s="10"/>
    </row>
    <row r="25" spans="2:48" s="278" customFormat="1" ht="15" customHeight="1" x14ac:dyDescent="0.4">
      <c r="B25" s="500"/>
      <c r="C25" s="733"/>
      <c r="D25" s="504"/>
      <c r="E25" s="505"/>
      <c r="F25" s="539" t="s">
        <v>113</v>
      </c>
      <c r="G25" s="539"/>
      <c r="H25" s="534"/>
      <c r="I25" s="456"/>
      <c r="J25" s="456"/>
      <c r="K25" s="456"/>
      <c r="L25" s="456"/>
      <c r="M25" s="456"/>
      <c r="N25" s="456"/>
      <c r="O25" s="456"/>
      <c r="P25" s="456"/>
      <c r="Q25" s="456"/>
      <c r="R25" s="456"/>
      <c r="S25" s="456"/>
      <c r="T25" s="456"/>
      <c r="U25" s="456"/>
      <c r="V25" s="456"/>
      <c r="W25" s="456"/>
      <c r="X25" s="456"/>
      <c r="Y25" s="456"/>
      <c r="Z25" s="456"/>
      <c r="AA25" s="456"/>
      <c r="AB25" s="743"/>
      <c r="AC25" s="744"/>
      <c r="AD25" s="744"/>
      <c r="AE25" s="744"/>
      <c r="AF25" s="744"/>
      <c r="AG25" s="744"/>
      <c r="AH25" s="744"/>
      <c r="AI25" s="744"/>
      <c r="AJ25" s="744"/>
      <c r="AK25" s="745"/>
      <c r="AL25" s="10"/>
      <c r="AM25" s="10"/>
      <c r="AN25" s="10"/>
      <c r="AO25" s="10"/>
      <c r="AP25" s="10"/>
      <c r="AQ25" s="10"/>
      <c r="AR25" s="10"/>
      <c r="AS25" s="10"/>
      <c r="AT25" s="10"/>
      <c r="AU25" s="10"/>
    </row>
    <row r="26" spans="2:48" s="289" customFormat="1" ht="30" customHeight="1" x14ac:dyDescent="0.4">
      <c r="B26" s="500"/>
      <c r="C26" s="733"/>
      <c r="D26" s="504"/>
      <c r="E26" s="505"/>
      <c r="F26" s="458" t="s">
        <v>116</v>
      </c>
      <c r="G26" s="458"/>
      <c r="H26" s="459"/>
      <c r="I26" s="542"/>
      <c r="J26" s="542"/>
      <c r="K26" s="542"/>
      <c r="L26" s="542"/>
      <c r="M26" s="542"/>
      <c r="N26" s="542"/>
      <c r="O26" s="542"/>
      <c r="P26" s="542"/>
      <c r="Q26" s="542"/>
      <c r="R26" s="542"/>
      <c r="S26" s="542"/>
      <c r="T26" s="542"/>
      <c r="U26" s="542"/>
      <c r="V26" s="542"/>
      <c r="W26" s="542"/>
      <c r="X26" s="542"/>
      <c r="Y26" s="542"/>
      <c r="Z26" s="542"/>
      <c r="AA26" s="542"/>
      <c r="AB26" s="746"/>
      <c r="AC26" s="747"/>
      <c r="AD26" s="747"/>
      <c r="AE26" s="747"/>
      <c r="AF26" s="747"/>
      <c r="AG26" s="747"/>
      <c r="AH26" s="747"/>
      <c r="AI26" s="747"/>
      <c r="AJ26" s="747"/>
      <c r="AK26" s="748"/>
      <c r="AL26" s="10"/>
      <c r="AM26" s="10"/>
      <c r="AN26" s="10"/>
      <c r="AO26" s="10"/>
      <c r="AP26" s="10"/>
      <c r="AQ26" s="10"/>
      <c r="AR26" s="10"/>
      <c r="AS26" s="10"/>
      <c r="AT26" s="10"/>
      <c r="AU26" s="10"/>
    </row>
    <row r="27" spans="2:48" s="289" customFormat="1" ht="24.95" customHeight="1" x14ac:dyDescent="0.4">
      <c r="B27" s="500"/>
      <c r="C27" s="733"/>
      <c r="D27" s="504"/>
      <c r="E27" s="505"/>
      <c r="F27" s="539" t="s">
        <v>117</v>
      </c>
      <c r="G27" s="539"/>
      <c r="H27" s="534"/>
      <c r="I27" s="720"/>
      <c r="J27" s="721"/>
      <c r="K27" s="721"/>
      <c r="L27" s="721"/>
      <c r="M27" s="721"/>
      <c r="N27" s="721"/>
      <c r="O27" s="721"/>
      <c r="P27" s="721"/>
      <c r="Q27" s="721"/>
      <c r="R27" s="721"/>
      <c r="S27" s="721"/>
      <c r="T27" s="721"/>
      <c r="U27" s="301" t="s">
        <v>651</v>
      </c>
      <c r="V27" s="749" t="s">
        <v>118</v>
      </c>
      <c r="W27" s="750"/>
      <c r="X27" s="751"/>
      <c r="Y27" s="720"/>
      <c r="Z27" s="721"/>
      <c r="AA27" s="721"/>
      <c r="AB27" s="721"/>
      <c r="AC27" s="721"/>
      <c r="AD27" s="721"/>
      <c r="AE27" s="721"/>
      <c r="AF27" s="721"/>
      <c r="AG27" s="721"/>
      <c r="AH27" s="721"/>
      <c r="AI27" s="721"/>
      <c r="AJ27" s="721"/>
      <c r="AK27" s="302" t="s">
        <v>651</v>
      </c>
      <c r="AL27" s="10"/>
      <c r="AM27" s="10"/>
      <c r="AN27" s="10"/>
      <c r="AO27" s="10"/>
      <c r="AP27" s="10"/>
      <c r="AQ27" s="10"/>
      <c r="AR27" s="10"/>
      <c r="AS27" s="10"/>
      <c r="AT27" s="10"/>
      <c r="AU27" s="10"/>
    </row>
    <row r="28" spans="2:48" s="289" customFormat="1" ht="24.95" customHeight="1" x14ac:dyDescent="0.4">
      <c r="B28" s="500"/>
      <c r="C28" s="733"/>
      <c r="D28" s="504"/>
      <c r="E28" s="505"/>
      <c r="F28" s="480" t="s">
        <v>119</v>
      </c>
      <c r="G28" s="480"/>
      <c r="H28" s="481"/>
      <c r="I28" s="722"/>
      <c r="J28" s="482"/>
      <c r="K28" s="482"/>
      <c r="L28" s="482"/>
      <c r="M28" s="482"/>
      <c r="N28" s="482"/>
      <c r="O28" s="482"/>
      <c r="P28" s="482"/>
      <c r="Q28" s="482"/>
      <c r="R28" s="482"/>
      <c r="S28" s="482"/>
      <c r="T28" s="482"/>
      <c r="U28" s="723"/>
      <c r="V28" s="483" t="s">
        <v>120</v>
      </c>
      <c r="W28" s="484"/>
      <c r="X28" s="485"/>
      <c r="Y28" s="722"/>
      <c r="Z28" s="482"/>
      <c r="AA28" s="482"/>
      <c r="AB28" s="482"/>
      <c r="AC28" s="482"/>
      <c r="AD28" s="482"/>
      <c r="AE28" s="482"/>
      <c r="AF28" s="482"/>
      <c r="AG28" s="482"/>
      <c r="AH28" s="482"/>
      <c r="AI28" s="482"/>
      <c r="AJ28" s="482"/>
      <c r="AK28" s="303" t="s">
        <v>651</v>
      </c>
      <c r="AL28" s="10"/>
      <c r="AM28" s="10"/>
      <c r="AP28" s="10"/>
      <c r="AQ28" s="10"/>
      <c r="AR28" s="10"/>
      <c r="AS28" s="10"/>
      <c r="AT28" s="10"/>
      <c r="AU28" s="10"/>
      <c r="AV28" s="304" t="s">
        <v>121</v>
      </c>
    </row>
    <row r="29" spans="2:48" s="289" customFormat="1" ht="24.95" customHeight="1" x14ac:dyDescent="0.4">
      <c r="B29" s="500"/>
      <c r="C29" s="733"/>
      <c r="D29" s="504"/>
      <c r="E29" s="505"/>
      <c r="F29" s="488" t="s">
        <v>122</v>
      </c>
      <c r="G29" s="454"/>
      <c r="H29" s="455"/>
      <c r="I29" s="486"/>
      <c r="J29" s="487"/>
      <c r="K29" s="487"/>
      <c r="L29" s="487"/>
      <c r="M29" s="487"/>
      <c r="N29" s="487"/>
      <c r="O29" s="487"/>
      <c r="P29" s="487"/>
      <c r="Q29" s="487"/>
      <c r="R29" s="487"/>
      <c r="S29" s="487"/>
      <c r="T29" s="487"/>
      <c r="U29" s="487"/>
      <c r="V29" s="305" t="s">
        <v>123</v>
      </c>
      <c r="W29" s="487"/>
      <c r="X29" s="725"/>
      <c r="Y29" s="725"/>
      <c r="Z29" s="725"/>
      <c r="AA29" s="725"/>
      <c r="AB29" s="725"/>
      <c r="AC29" s="725"/>
      <c r="AD29" s="725"/>
      <c r="AE29" s="725"/>
      <c r="AF29" s="725"/>
      <c r="AG29" s="725"/>
      <c r="AH29" s="725"/>
      <c r="AI29" s="725"/>
      <c r="AJ29" s="725"/>
      <c r="AK29" s="726"/>
      <c r="AL29" s="10"/>
      <c r="AM29" s="10"/>
      <c r="AN29" s="10"/>
      <c r="AO29" s="10"/>
      <c r="AP29" s="10"/>
      <c r="AQ29" s="10"/>
      <c r="AR29" s="10"/>
      <c r="AS29" s="10"/>
      <c r="AT29" s="10"/>
      <c r="AU29" s="10"/>
      <c r="AV29" s="306" t="str">
        <f>I29&amp;V29&amp;W29</f>
        <v>@</v>
      </c>
    </row>
    <row r="30" spans="2:48" s="289" customFormat="1" ht="15" customHeight="1" x14ac:dyDescent="0.4">
      <c r="B30" s="500"/>
      <c r="C30" s="733"/>
      <c r="D30" s="504"/>
      <c r="E30" s="505"/>
      <c r="F30" s="516"/>
      <c r="G30" s="724"/>
      <c r="H30" s="517"/>
      <c r="I30" s="521" t="str">
        <f>IF(I29="","",I29&amp;V29&amp;W29)</f>
        <v/>
      </c>
      <c r="J30" s="522"/>
      <c r="K30" s="522"/>
      <c r="L30" s="522"/>
      <c r="M30" s="522"/>
      <c r="N30" s="522"/>
      <c r="O30" s="522"/>
      <c r="P30" s="522"/>
      <c r="Q30" s="522"/>
      <c r="R30" s="522"/>
      <c r="S30" s="522"/>
      <c r="T30" s="522"/>
      <c r="U30" s="522"/>
      <c r="V30" s="522"/>
      <c r="W30" s="522"/>
      <c r="X30" s="522"/>
      <c r="Y30" s="522"/>
      <c r="Z30" s="522"/>
      <c r="AA30" s="522"/>
      <c r="AB30" s="522"/>
      <c r="AC30" s="522"/>
      <c r="AD30" s="522"/>
      <c r="AE30" s="522"/>
      <c r="AF30" s="522"/>
      <c r="AG30" s="522"/>
      <c r="AH30" s="522"/>
      <c r="AI30" s="522"/>
      <c r="AJ30" s="522"/>
      <c r="AK30" s="523"/>
      <c r="AL30" s="10"/>
      <c r="AM30" s="10"/>
      <c r="AN30" s="10"/>
      <c r="AO30" s="10"/>
      <c r="AP30" s="10"/>
      <c r="AQ30" s="10"/>
      <c r="AR30" s="10"/>
      <c r="AS30" s="10"/>
      <c r="AT30" s="10"/>
      <c r="AU30" s="10"/>
      <c r="AV30" s="306"/>
    </row>
    <row r="31" spans="2:48" s="289" customFormat="1" ht="30" customHeight="1" thickBot="1" x14ac:dyDescent="0.45">
      <c r="B31" s="501"/>
      <c r="C31" s="734"/>
      <c r="D31" s="506"/>
      <c r="E31" s="507"/>
      <c r="F31" s="713" t="s">
        <v>124</v>
      </c>
      <c r="G31" s="714"/>
      <c r="H31" s="715"/>
      <c r="I31" s="716" t="s">
        <v>125</v>
      </c>
      <c r="J31" s="717"/>
      <c r="K31" s="718" t="s">
        <v>126</v>
      </c>
      <c r="L31" s="718"/>
      <c r="M31" s="718"/>
      <c r="N31" s="718"/>
      <c r="O31" s="718"/>
      <c r="P31" s="718"/>
      <c r="Q31" s="718"/>
      <c r="R31" s="718"/>
      <c r="S31" s="718"/>
      <c r="T31" s="718"/>
      <c r="U31" s="718"/>
      <c r="V31" s="307" t="s">
        <v>98</v>
      </c>
      <c r="W31" s="719" t="s">
        <v>127</v>
      </c>
      <c r="X31" s="719"/>
      <c r="Y31" s="719"/>
      <c r="Z31" s="307" t="s">
        <v>98</v>
      </c>
      <c r="AA31" s="719" t="s">
        <v>128</v>
      </c>
      <c r="AB31" s="719"/>
      <c r="AC31" s="719"/>
      <c r="AD31" s="308"/>
      <c r="AE31" s="309"/>
      <c r="AF31" s="309"/>
      <c r="AG31" s="309"/>
      <c r="AH31" s="309"/>
      <c r="AI31" s="309"/>
      <c r="AJ31" s="309"/>
      <c r="AK31" s="310"/>
      <c r="AL31" s="10"/>
      <c r="AM31" s="10"/>
      <c r="AN31" s="10" t="s">
        <v>102</v>
      </c>
      <c r="AO31" s="10" t="str">
        <f>IF($Z$31="□","■","")</f>
        <v>■</v>
      </c>
      <c r="AP31" s="10"/>
      <c r="AQ31" s="10" t="s">
        <v>102</v>
      </c>
      <c r="AR31" s="10" t="str">
        <f>IF($V$31="□","■","")</f>
        <v>■</v>
      </c>
      <c r="AS31" s="311"/>
      <c r="AT31" s="10"/>
      <c r="AU31" s="10"/>
    </row>
    <row r="32" spans="2:48" ht="15" customHeight="1" x14ac:dyDescent="0.4"/>
    <row r="33" spans="2:47" ht="15" customHeight="1" x14ac:dyDescent="0.4">
      <c r="AE33" s="312"/>
      <c r="AF33" s="312"/>
      <c r="AG33" s="312"/>
      <c r="AH33" s="312"/>
      <c r="AI33" s="312"/>
      <c r="AJ33" s="313" t="s">
        <v>652</v>
      </c>
      <c r="AK33" s="312"/>
    </row>
    <row r="34" spans="2:47" ht="15" customHeight="1" x14ac:dyDescent="0.4"/>
    <row r="35" spans="2:47" s="289" customFormat="1" ht="15" customHeight="1" x14ac:dyDescent="0.4">
      <c r="B35" s="10"/>
      <c r="C35" s="314"/>
      <c r="D35" s="314"/>
      <c r="E35" s="314"/>
      <c r="F35" s="314"/>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10"/>
      <c r="AL35" s="10"/>
      <c r="AM35" s="10"/>
      <c r="AN35" s="10"/>
      <c r="AO35" s="10"/>
      <c r="AP35" s="10"/>
      <c r="AQ35" s="10"/>
      <c r="AR35" s="10"/>
      <c r="AS35" s="10"/>
      <c r="AT35" s="10"/>
      <c r="AU35" s="10"/>
    </row>
    <row r="36" spans="2:47" ht="15" customHeight="1" x14ac:dyDescent="0.4"/>
    <row r="37" spans="2:47" ht="15" customHeight="1" x14ac:dyDescent="0.4"/>
    <row r="38" spans="2:47" ht="15" customHeight="1" x14ac:dyDescent="0.4"/>
    <row r="39" spans="2:47" s="289" customFormat="1" ht="15" customHeight="1" x14ac:dyDescent="0.4">
      <c r="B39" s="315" t="s">
        <v>129</v>
      </c>
      <c r="C39" s="316"/>
      <c r="D39" s="316"/>
      <c r="E39" s="316"/>
      <c r="F39" s="316"/>
      <c r="G39" s="316"/>
      <c r="H39" s="316"/>
      <c r="I39" s="316"/>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10"/>
      <c r="AM39" s="10"/>
      <c r="AN39" s="10"/>
      <c r="AO39" s="10"/>
      <c r="AP39" s="10"/>
      <c r="AQ39" s="10"/>
      <c r="AR39" s="10"/>
      <c r="AS39" s="10"/>
      <c r="AT39" s="10"/>
      <c r="AU39" s="10"/>
    </row>
    <row r="40" spans="2:47" s="289" customFormat="1" ht="15" customHeight="1" x14ac:dyDescent="0.4">
      <c r="B40" s="701" t="s">
        <v>130</v>
      </c>
      <c r="C40" s="702"/>
      <c r="D40" s="702"/>
      <c r="E40" s="702"/>
      <c r="F40" s="702"/>
      <c r="G40" s="702"/>
      <c r="H40" s="702"/>
      <c r="I40" s="702"/>
      <c r="J40" s="703"/>
      <c r="K40" s="701" t="s">
        <v>131</v>
      </c>
      <c r="L40" s="702"/>
      <c r="M40" s="702"/>
      <c r="N40" s="702"/>
      <c r="O40" s="702"/>
      <c r="P40" s="702"/>
      <c r="Q40" s="702"/>
      <c r="R40" s="702"/>
      <c r="S40" s="702"/>
      <c r="T40" s="702"/>
      <c r="U40" s="702"/>
      <c r="V40" s="702"/>
      <c r="W40" s="702"/>
      <c r="X40" s="702"/>
      <c r="Y40" s="703"/>
      <c r="Z40" s="702" t="s">
        <v>132</v>
      </c>
      <c r="AA40" s="702"/>
      <c r="AB40" s="702"/>
      <c r="AC40" s="702"/>
      <c r="AD40" s="702"/>
      <c r="AE40" s="702"/>
      <c r="AF40" s="702"/>
      <c r="AG40" s="702"/>
      <c r="AH40" s="702"/>
      <c r="AI40" s="702"/>
      <c r="AJ40" s="702"/>
      <c r="AK40" s="703"/>
      <c r="AL40" s="10"/>
      <c r="AM40" s="10"/>
      <c r="AN40" s="10"/>
      <c r="AO40" s="10"/>
      <c r="AP40" s="10"/>
      <c r="AQ40" s="10"/>
      <c r="AR40" s="10"/>
      <c r="AS40" s="10"/>
      <c r="AT40" s="10"/>
      <c r="AU40" s="10"/>
    </row>
    <row r="41" spans="2:47" s="289" customFormat="1" ht="35.1" customHeight="1" x14ac:dyDescent="0.4">
      <c r="B41" s="704" t="s">
        <v>133</v>
      </c>
      <c r="C41" s="705"/>
      <c r="D41" s="452"/>
      <c r="E41" s="453"/>
      <c r="F41" s="453"/>
      <c r="G41" s="453"/>
      <c r="H41" s="453"/>
      <c r="I41" s="453"/>
      <c r="J41" s="706"/>
      <c r="K41" s="707"/>
      <c r="L41" s="708"/>
      <c r="M41" s="708"/>
      <c r="N41" s="708"/>
      <c r="O41" s="708"/>
      <c r="P41" s="708"/>
      <c r="Q41" s="708"/>
      <c r="R41" s="708"/>
      <c r="S41" s="708"/>
      <c r="T41" s="708"/>
      <c r="U41" s="708"/>
      <c r="V41" s="708"/>
      <c r="W41" s="708"/>
      <c r="X41" s="708"/>
      <c r="Y41" s="709"/>
      <c r="Z41" s="710"/>
      <c r="AA41" s="711"/>
      <c r="AB41" s="711"/>
      <c r="AC41" s="711"/>
      <c r="AD41" s="711"/>
      <c r="AE41" s="711"/>
      <c r="AF41" s="711"/>
      <c r="AG41" s="711"/>
      <c r="AH41" s="711"/>
      <c r="AI41" s="711"/>
      <c r="AJ41" s="711"/>
      <c r="AK41" s="712"/>
      <c r="AL41" s="10"/>
      <c r="AM41" s="10"/>
      <c r="AN41" s="10"/>
      <c r="AO41" s="10"/>
      <c r="AP41" s="10"/>
      <c r="AQ41" s="10"/>
      <c r="AR41" s="10"/>
      <c r="AS41" s="10"/>
      <c r="AT41" s="10"/>
      <c r="AU41" s="10"/>
    </row>
    <row r="42" spans="2:47" s="289" customFormat="1" ht="35.1" customHeight="1" x14ac:dyDescent="0.4">
      <c r="B42" s="704" t="s">
        <v>134</v>
      </c>
      <c r="C42" s="705"/>
      <c r="D42" s="452"/>
      <c r="E42" s="453"/>
      <c r="F42" s="453"/>
      <c r="G42" s="453"/>
      <c r="H42" s="453"/>
      <c r="I42" s="453"/>
      <c r="J42" s="706"/>
      <c r="K42" s="707"/>
      <c r="L42" s="708"/>
      <c r="M42" s="708"/>
      <c r="N42" s="708"/>
      <c r="O42" s="708"/>
      <c r="P42" s="708"/>
      <c r="Q42" s="708"/>
      <c r="R42" s="708"/>
      <c r="S42" s="708"/>
      <c r="T42" s="708"/>
      <c r="U42" s="708"/>
      <c r="V42" s="708"/>
      <c r="W42" s="708"/>
      <c r="X42" s="708"/>
      <c r="Y42" s="709"/>
      <c r="Z42" s="710"/>
      <c r="AA42" s="711"/>
      <c r="AB42" s="711"/>
      <c r="AC42" s="711"/>
      <c r="AD42" s="711"/>
      <c r="AE42" s="711"/>
      <c r="AF42" s="711"/>
      <c r="AG42" s="711"/>
      <c r="AH42" s="711"/>
      <c r="AI42" s="711"/>
      <c r="AJ42" s="711"/>
      <c r="AK42" s="712"/>
      <c r="AL42" s="10"/>
      <c r="AM42" s="10"/>
      <c r="AN42" s="10"/>
      <c r="AO42" s="10"/>
      <c r="AP42" s="10"/>
      <c r="AQ42" s="10"/>
      <c r="AR42" s="10"/>
      <c r="AS42" s="10"/>
      <c r="AT42" s="10"/>
      <c r="AU42" s="10"/>
    </row>
    <row r="43" spans="2:47" s="289" customFormat="1" ht="9.9499999999999993" customHeight="1" x14ac:dyDescent="0.4">
      <c r="B43" s="317"/>
      <c r="C43" s="317"/>
      <c r="D43" s="318"/>
      <c r="E43" s="318"/>
      <c r="F43" s="318"/>
      <c r="G43" s="318"/>
      <c r="H43" s="318"/>
      <c r="I43" s="319"/>
      <c r="J43" s="319"/>
      <c r="K43" s="319"/>
      <c r="L43" s="319"/>
      <c r="M43" s="319"/>
      <c r="N43" s="319"/>
      <c r="O43" s="319"/>
      <c r="P43" s="319"/>
      <c r="Q43" s="319"/>
      <c r="R43" s="319"/>
      <c r="S43" s="319"/>
      <c r="T43" s="319"/>
      <c r="U43" s="319"/>
      <c r="V43" s="319"/>
      <c r="W43" s="319"/>
      <c r="X43" s="319"/>
      <c r="Y43" s="319"/>
      <c r="Z43" s="320"/>
      <c r="AA43" s="321"/>
      <c r="AB43" s="321"/>
      <c r="AC43" s="321"/>
      <c r="AD43" s="322"/>
      <c r="AE43" s="321"/>
      <c r="AF43" s="321"/>
      <c r="AG43" s="322"/>
      <c r="AH43" s="321"/>
      <c r="AI43" s="321"/>
      <c r="AJ43" s="322"/>
      <c r="AK43" s="322"/>
      <c r="AL43" s="10"/>
      <c r="AM43" s="10"/>
      <c r="AN43" s="10"/>
      <c r="AO43" s="10"/>
      <c r="AP43" s="10"/>
      <c r="AQ43" s="10"/>
      <c r="AR43" s="10"/>
      <c r="AS43" s="10"/>
      <c r="AT43" s="10"/>
      <c r="AU43" s="10"/>
    </row>
    <row r="44" spans="2:47" s="289" customFormat="1" ht="15" customHeight="1" x14ac:dyDescent="0.4">
      <c r="B44" s="701" t="s">
        <v>135</v>
      </c>
      <c r="C44" s="702"/>
      <c r="D44" s="702"/>
      <c r="E44" s="702"/>
      <c r="F44" s="702"/>
      <c r="G44" s="702"/>
      <c r="H44" s="702"/>
      <c r="I44" s="702"/>
      <c r="J44" s="703"/>
      <c r="K44" s="701" t="s">
        <v>136</v>
      </c>
      <c r="L44" s="702"/>
      <c r="M44" s="702"/>
      <c r="N44" s="702"/>
      <c r="O44" s="702"/>
      <c r="P44" s="702"/>
      <c r="Q44" s="702"/>
      <c r="R44" s="702"/>
      <c r="S44" s="702"/>
      <c r="T44" s="702"/>
      <c r="U44" s="702"/>
      <c r="V44" s="702"/>
      <c r="W44" s="702"/>
      <c r="X44" s="702"/>
      <c r="Y44" s="702"/>
      <c r="Z44" s="702"/>
      <c r="AA44" s="702"/>
      <c r="AB44" s="702"/>
      <c r="AC44" s="702"/>
      <c r="AD44" s="702"/>
      <c r="AE44" s="702"/>
      <c r="AF44" s="702"/>
      <c r="AG44" s="702"/>
      <c r="AH44" s="702"/>
      <c r="AI44" s="702"/>
      <c r="AJ44" s="702"/>
      <c r="AK44" s="703"/>
      <c r="AL44" s="10"/>
      <c r="AM44" s="10"/>
      <c r="AN44" s="10"/>
      <c r="AO44" s="10"/>
      <c r="AP44" s="10"/>
      <c r="AQ44" s="10"/>
      <c r="AR44" s="10"/>
      <c r="AS44" s="10"/>
      <c r="AT44" s="10"/>
      <c r="AU44" s="10"/>
    </row>
    <row r="45" spans="2:47" s="289" customFormat="1" ht="18" customHeight="1" x14ac:dyDescent="0.4">
      <c r="B45" s="677"/>
      <c r="C45" s="678"/>
      <c r="D45" s="678"/>
      <c r="E45" s="678"/>
      <c r="F45" s="678"/>
      <c r="G45" s="678"/>
      <c r="H45" s="678"/>
      <c r="I45" s="678"/>
      <c r="J45" s="679"/>
      <c r="K45" s="686"/>
      <c r="L45" s="687"/>
      <c r="M45" s="687"/>
      <c r="N45" s="687"/>
      <c r="O45" s="687"/>
      <c r="P45" s="687"/>
      <c r="Q45" s="687"/>
      <c r="R45" s="687"/>
      <c r="S45" s="687"/>
      <c r="T45" s="687"/>
      <c r="U45" s="687"/>
      <c r="V45" s="687"/>
      <c r="W45" s="687"/>
      <c r="X45" s="687"/>
      <c r="Y45" s="687"/>
      <c r="Z45" s="687"/>
      <c r="AA45" s="687"/>
      <c r="AB45" s="687"/>
      <c r="AC45" s="687"/>
      <c r="AD45" s="687"/>
      <c r="AE45" s="687"/>
      <c r="AF45" s="687"/>
      <c r="AG45" s="687"/>
      <c r="AH45" s="687"/>
      <c r="AI45" s="687"/>
      <c r="AJ45" s="687"/>
      <c r="AK45" s="688"/>
      <c r="AL45" s="10"/>
      <c r="AM45" s="10"/>
      <c r="AN45" s="10"/>
      <c r="AO45" s="10"/>
      <c r="AP45" s="10"/>
      <c r="AQ45" s="10"/>
      <c r="AR45" s="10"/>
      <c r="AS45" s="10"/>
      <c r="AT45" s="10"/>
      <c r="AU45" s="10"/>
    </row>
    <row r="46" spans="2:47" s="289" customFormat="1" ht="18" customHeight="1" x14ac:dyDescent="0.4">
      <c r="B46" s="680"/>
      <c r="C46" s="681"/>
      <c r="D46" s="681"/>
      <c r="E46" s="681"/>
      <c r="F46" s="681"/>
      <c r="G46" s="681"/>
      <c r="H46" s="681"/>
      <c r="I46" s="681"/>
      <c r="J46" s="682"/>
      <c r="K46" s="689"/>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1"/>
      <c r="AL46" s="10"/>
      <c r="AM46" s="10"/>
      <c r="AN46" s="10"/>
      <c r="AO46" s="10"/>
      <c r="AP46" s="10"/>
      <c r="AQ46" s="10"/>
      <c r="AR46" s="10"/>
      <c r="AS46" s="10"/>
      <c r="AT46" s="10"/>
      <c r="AU46" s="10"/>
    </row>
    <row r="47" spans="2:47" s="289" customFormat="1" ht="18" customHeight="1" x14ac:dyDescent="0.4">
      <c r="B47" s="680"/>
      <c r="C47" s="681"/>
      <c r="D47" s="681"/>
      <c r="E47" s="681"/>
      <c r="F47" s="681"/>
      <c r="G47" s="681"/>
      <c r="H47" s="681"/>
      <c r="I47" s="681"/>
      <c r="J47" s="682"/>
      <c r="K47" s="689"/>
      <c r="L47" s="690"/>
      <c r="M47" s="690"/>
      <c r="N47" s="690"/>
      <c r="O47" s="690"/>
      <c r="P47" s="690"/>
      <c r="Q47" s="690"/>
      <c r="R47" s="690"/>
      <c r="S47" s="690"/>
      <c r="T47" s="690"/>
      <c r="U47" s="690"/>
      <c r="V47" s="690"/>
      <c r="W47" s="690"/>
      <c r="X47" s="690"/>
      <c r="Y47" s="690"/>
      <c r="Z47" s="690"/>
      <c r="AA47" s="690"/>
      <c r="AB47" s="690"/>
      <c r="AC47" s="690"/>
      <c r="AD47" s="690"/>
      <c r="AE47" s="690"/>
      <c r="AF47" s="690"/>
      <c r="AG47" s="690"/>
      <c r="AH47" s="690"/>
      <c r="AI47" s="690"/>
      <c r="AJ47" s="690"/>
      <c r="AK47" s="691"/>
      <c r="AL47" s="10"/>
      <c r="AM47" s="10"/>
      <c r="AN47" s="10"/>
      <c r="AO47" s="10"/>
      <c r="AP47" s="10"/>
      <c r="AQ47" s="10"/>
      <c r="AR47" s="10"/>
      <c r="AS47" s="10"/>
      <c r="AT47" s="10"/>
      <c r="AU47" s="10"/>
    </row>
    <row r="48" spans="2:47" s="289" customFormat="1" ht="18" customHeight="1" x14ac:dyDescent="0.4">
      <c r="B48" s="680"/>
      <c r="C48" s="681"/>
      <c r="D48" s="681"/>
      <c r="E48" s="681"/>
      <c r="F48" s="681"/>
      <c r="G48" s="681"/>
      <c r="H48" s="681"/>
      <c r="I48" s="681"/>
      <c r="J48" s="682"/>
      <c r="K48" s="689"/>
      <c r="L48" s="690"/>
      <c r="M48" s="690"/>
      <c r="N48" s="690"/>
      <c r="O48" s="690"/>
      <c r="P48" s="690"/>
      <c r="Q48" s="690"/>
      <c r="R48" s="690"/>
      <c r="S48" s="690"/>
      <c r="T48" s="690"/>
      <c r="U48" s="690"/>
      <c r="V48" s="690"/>
      <c r="W48" s="690"/>
      <c r="X48" s="690"/>
      <c r="Y48" s="690"/>
      <c r="Z48" s="690"/>
      <c r="AA48" s="690"/>
      <c r="AB48" s="690"/>
      <c r="AC48" s="690"/>
      <c r="AD48" s="690"/>
      <c r="AE48" s="690"/>
      <c r="AF48" s="690"/>
      <c r="AG48" s="690"/>
      <c r="AH48" s="690"/>
      <c r="AI48" s="690"/>
      <c r="AJ48" s="690"/>
      <c r="AK48" s="691"/>
      <c r="AL48" s="10"/>
      <c r="AM48" s="10"/>
      <c r="AN48" s="10"/>
      <c r="AO48" s="10"/>
      <c r="AP48" s="10"/>
      <c r="AQ48" s="10"/>
      <c r="AR48" s="10"/>
      <c r="AS48" s="10"/>
      <c r="AT48" s="10"/>
      <c r="AU48" s="10"/>
    </row>
    <row r="49" spans="2:47" s="289" customFormat="1" ht="18" customHeight="1" x14ac:dyDescent="0.4">
      <c r="B49" s="683"/>
      <c r="C49" s="684"/>
      <c r="D49" s="684"/>
      <c r="E49" s="684"/>
      <c r="F49" s="684"/>
      <c r="G49" s="684"/>
      <c r="H49" s="684"/>
      <c r="I49" s="684"/>
      <c r="J49" s="685"/>
      <c r="K49" s="692"/>
      <c r="L49" s="693"/>
      <c r="M49" s="693"/>
      <c r="N49" s="693"/>
      <c r="O49" s="693"/>
      <c r="P49" s="693"/>
      <c r="Q49" s="693"/>
      <c r="R49" s="693"/>
      <c r="S49" s="693"/>
      <c r="T49" s="693"/>
      <c r="U49" s="693"/>
      <c r="V49" s="693"/>
      <c r="W49" s="693"/>
      <c r="X49" s="693"/>
      <c r="Y49" s="693"/>
      <c r="Z49" s="693"/>
      <c r="AA49" s="693"/>
      <c r="AB49" s="693"/>
      <c r="AC49" s="693"/>
      <c r="AD49" s="693"/>
      <c r="AE49" s="693"/>
      <c r="AF49" s="693"/>
      <c r="AG49" s="693"/>
      <c r="AH49" s="693"/>
      <c r="AI49" s="693"/>
      <c r="AJ49" s="693"/>
      <c r="AK49" s="694"/>
      <c r="AL49" s="10"/>
      <c r="AM49" s="10"/>
      <c r="AN49" s="10"/>
      <c r="AO49" s="10"/>
      <c r="AP49" s="10"/>
      <c r="AQ49" s="10"/>
      <c r="AR49" s="10"/>
      <c r="AS49" s="10"/>
      <c r="AT49" s="10"/>
      <c r="AU49" s="10"/>
    </row>
    <row r="50" spans="2:47" s="289" customFormat="1" ht="9.9499999999999993" customHeight="1" x14ac:dyDescent="0.4">
      <c r="B50" s="323"/>
      <c r="C50" s="323"/>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23"/>
      <c r="AL50" s="10"/>
      <c r="AM50" s="10"/>
      <c r="AN50" s="10"/>
      <c r="AO50" s="10"/>
      <c r="AP50" s="10"/>
      <c r="AQ50" s="10"/>
      <c r="AR50" s="10"/>
      <c r="AS50" s="10"/>
      <c r="AT50" s="10"/>
      <c r="AU50" s="10"/>
    </row>
    <row r="51" spans="2:47" ht="15" customHeight="1" x14ac:dyDescent="0.4">
      <c r="B51" s="695" t="s">
        <v>137</v>
      </c>
      <c r="C51" s="696"/>
      <c r="D51" s="696"/>
      <c r="E51" s="696"/>
      <c r="F51" s="696"/>
      <c r="G51" s="696"/>
      <c r="H51" s="696"/>
      <c r="I51" s="696"/>
      <c r="J51" s="696"/>
      <c r="K51" s="696"/>
      <c r="L51" s="696"/>
      <c r="M51" s="696"/>
      <c r="N51" s="696"/>
      <c r="O51" s="696"/>
      <c r="P51" s="696"/>
      <c r="Q51" s="696"/>
      <c r="R51" s="696"/>
      <c r="S51" s="697"/>
      <c r="T51" s="646" t="s">
        <v>138</v>
      </c>
      <c r="U51" s="647"/>
      <c r="V51" s="647"/>
      <c r="W51" s="647"/>
      <c r="X51" s="647"/>
      <c r="Y51" s="647"/>
      <c r="Z51" s="647"/>
      <c r="AA51" s="647"/>
      <c r="AB51" s="648"/>
      <c r="AC51" s="646" t="s">
        <v>139</v>
      </c>
      <c r="AD51" s="647"/>
      <c r="AE51" s="647"/>
      <c r="AF51" s="647"/>
      <c r="AG51" s="647"/>
      <c r="AH51" s="647"/>
      <c r="AI51" s="647"/>
      <c r="AJ51" s="647"/>
      <c r="AK51" s="648"/>
    </row>
    <row r="52" spans="2:47" ht="15" customHeight="1" x14ac:dyDescent="0.4">
      <c r="B52" s="698" t="s">
        <v>140</v>
      </c>
      <c r="C52" s="699"/>
      <c r="D52" s="699"/>
      <c r="E52" s="699"/>
      <c r="F52" s="699"/>
      <c r="G52" s="700"/>
      <c r="H52" s="698" t="s">
        <v>141</v>
      </c>
      <c r="I52" s="699"/>
      <c r="J52" s="699"/>
      <c r="K52" s="699"/>
      <c r="L52" s="700"/>
      <c r="M52" s="698" t="s">
        <v>142</v>
      </c>
      <c r="N52" s="699"/>
      <c r="O52" s="699"/>
      <c r="P52" s="699"/>
      <c r="Q52" s="699"/>
      <c r="R52" s="699"/>
      <c r="S52" s="700"/>
      <c r="T52" s="631" t="s">
        <v>143</v>
      </c>
      <c r="U52" s="632"/>
      <c r="V52" s="632"/>
      <c r="W52" s="632"/>
      <c r="X52" s="632"/>
      <c r="Y52" s="632"/>
      <c r="Z52" s="632"/>
      <c r="AA52" s="632"/>
      <c r="AB52" s="633"/>
      <c r="AC52" s="631" t="s">
        <v>143</v>
      </c>
      <c r="AD52" s="632"/>
      <c r="AE52" s="632"/>
      <c r="AF52" s="632"/>
      <c r="AG52" s="632"/>
      <c r="AH52" s="632"/>
      <c r="AI52" s="632"/>
      <c r="AJ52" s="632"/>
      <c r="AK52" s="633"/>
    </row>
    <row r="53" spans="2:47" ht="15.95" customHeight="1" x14ac:dyDescent="0.4">
      <c r="B53" s="652" t="s">
        <v>98</v>
      </c>
      <c r="C53" s="654" t="s">
        <v>144</v>
      </c>
      <c r="D53" s="576"/>
      <c r="E53" s="576"/>
      <c r="F53" s="576"/>
      <c r="G53" s="655"/>
      <c r="H53" s="652" t="s">
        <v>98</v>
      </c>
      <c r="I53" s="654" t="s">
        <v>145</v>
      </c>
      <c r="J53" s="576"/>
      <c r="K53" s="576"/>
      <c r="L53" s="655"/>
      <c r="M53" s="656" t="s">
        <v>146</v>
      </c>
      <c r="N53" s="657"/>
      <c r="O53" s="657"/>
      <c r="P53" s="657"/>
      <c r="Q53" s="657"/>
      <c r="R53" s="657"/>
      <c r="S53" s="658"/>
      <c r="T53" s="634"/>
      <c r="U53" s="635"/>
      <c r="V53" s="635"/>
      <c r="W53" s="635"/>
      <c r="X53" s="635"/>
      <c r="Y53" s="635"/>
      <c r="Z53" s="635"/>
      <c r="AA53" s="635"/>
      <c r="AB53" s="638"/>
      <c r="AC53" s="664"/>
      <c r="AD53" s="665"/>
      <c r="AE53" s="665"/>
      <c r="AF53" s="665"/>
      <c r="AG53" s="666"/>
      <c r="AH53" s="635"/>
      <c r="AI53" s="635"/>
      <c r="AJ53" s="635"/>
      <c r="AK53" s="638"/>
      <c r="AN53" s="10" t="s">
        <v>98</v>
      </c>
      <c r="AO53" s="10" t="str">
        <f>IF(AND($B$55="□",$B$57="□"),"■","")</f>
        <v>■</v>
      </c>
      <c r="AP53" s="10" t="s">
        <v>98</v>
      </c>
      <c r="AQ53" s="10" t="str">
        <f>IF($H$55="□","■","")</f>
        <v>■</v>
      </c>
    </row>
    <row r="54" spans="2:47" ht="15.95" customHeight="1" x14ac:dyDescent="0.4">
      <c r="B54" s="653"/>
      <c r="C54" s="576"/>
      <c r="D54" s="576"/>
      <c r="E54" s="576"/>
      <c r="F54" s="576"/>
      <c r="G54" s="655"/>
      <c r="H54" s="653"/>
      <c r="I54" s="576"/>
      <c r="J54" s="576"/>
      <c r="K54" s="576"/>
      <c r="L54" s="655"/>
      <c r="M54" s="649"/>
      <c r="N54" s="650"/>
      <c r="O54" s="650"/>
      <c r="P54" s="650"/>
      <c r="Q54" s="650"/>
      <c r="R54" s="650"/>
      <c r="S54" s="651"/>
      <c r="T54" s="634"/>
      <c r="U54" s="635"/>
      <c r="V54" s="635"/>
      <c r="W54" s="635"/>
      <c r="X54" s="635"/>
      <c r="Y54" s="635"/>
      <c r="Z54" s="635"/>
      <c r="AA54" s="635"/>
      <c r="AB54" s="638"/>
      <c r="AC54" s="652"/>
      <c r="AD54" s="667"/>
      <c r="AE54" s="667"/>
      <c r="AF54" s="667"/>
      <c r="AG54" s="668"/>
      <c r="AH54" s="635"/>
      <c r="AI54" s="635"/>
      <c r="AJ54" s="635"/>
      <c r="AK54" s="638"/>
      <c r="AN54" s="10" t="s">
        <v>98</v>
      </c>
      <c r="AO54" s="10" t="str">
        <f>IF(AND($B$53="□",$B$57="□"),"■","")</f>
        <v>■</v>
      </c>
      <c r="AP54" s="10" t="s">
        <v>98</v>
      </c>
      <c r="AQ54" s="10" t="str">
        <f>IF($H$53="□","■","")</f>
        <v>■</v>
      </c>
    </row>
    <row r="55" spans="2:47" ht="15.95" customHeight="1" x14ac:dyDescent="0.4">
      <c r="B55" s="652" t="s">
        <v>98</v>
      </c>
      <c r="C55" s="654" t="s">
        <v>147</v>
      </c>
      <c r="D55" s="576"/>
      <c r="E55" s="576"/>
      <c r="F55" s="576"/>
      <c r="G55" s="655"/>
      <c r="H55" s="652" t="s">
        <v>98</v>
      </c>
      <c r="I55" s="654" t="s">
        <v>148</v>
      </c>
      <c r="J55" s="576"/>
      <c r="K55" s="576"/>
      <c r="L55" s="655"/>
      <c r="M55" s="650"/>
      <c r="N55" s="650"/>
      <c r="O55" s="650"/>
      <c r="P55" s="650"/>
      <c r="Q55" s="650"/>
      <c r="R55" s="650"/>
      <c r="S55" s="651"/>
      <c r="T55" s="634"/>
      <c r="U55" s="635"/>
      <c r="V55" s="635"/>
      <c r="W55" s="635"/>
      <c r="X55" s="635"/>
      <c r="Y55" s="635"/>
      <c r="Z55" s="635"/>
      <c r="AA55" s="635"/>
      <c r="AB55" s="638"/>
      <c r="AC55" s="652"/>
      <c r="AD55" s="667"/>
      <c r="AE55" s="667"/>
      <c r="AF55" s="667"/>
      <c r="AG55" s="668"/>
      <c r="AH55" s="635"/>
      <c r="AI55" s="635"/>
      <c r="AJ55" s="635"/>
      <c r="AK55" s="638"/>
      <c r="AN55" s="10" t="s">
        <v>98</v>
      </c>
      <c r="AO55" s="10" t="str">
        <f>IF(AND($B$53="□",$B$55="□"),"■","")</f>
        <v>■</v>
      </c>
    </row>
    <row r="56" spans="2:47" ht="15.95" customHeight="1" x14ac:dyDescent="0.4">
      <c r="B56" s="653"/>
      <c r="C56" s="576"/>
      <c r="D56" s="576"/>
      <c r="E56" s="576"/>
      <c r="F56" s="576"/>
      <c r="G56" s="655"/>
      <c r="H56" s="653"/>
      <c r="I56" s="576"/>
      <c r="J56" s="576"/>
      <c r="K56" s="576"/>
      <c r="L56" s="655"/>
      <c r="M56" s="656" t="s">
        <v>149</v>
      </c>
      <c r="N56" s="657"/>
      <c r="O56" s="657"/>
      <c r="P56" s="657"/>
      <c r="Q56" s="657"/>
      <c r="R56" s="657"/>
      <c r="S56" s="658"/>
      <c r="T56" s="634"/>
      <c r="U56" s="635"/>
      <c r="V56" s="635"/>
      <c r="W56" s="635"/>
      <c r="X56" s="635"/>
      <c r="Y56" s="635"/>
      <c r="Z56" s="635"/>
      <c r="AA56" s="635"/>
      <c r="AB56" s="638"/>
      <c r="AC56" s="652"/>
      <c r="AD56" s="667"/>
      <c r="AE56" s="667"/>
      <c r="AF56" s="667"/>
      <c r="AG56" s="668"/>
      <c r="AH56" s="635"/>
      <c r="AI56" s="635"/>
      <c r="AJ56" s="635"/>
      <c r="AK56" s="638"/>
    </row>
    <row r="57" spans="2:47" ht="15.95" customHeight="1" x14ac:dyDescent="0.4">
      <c r="B57" s="652" t="s">
        <v>98</v>
      </c>
      <c r="C57" s="654" t="s">
        <v>150</v>
      </c>
      <c r="D57" s="576"/>
      <c r="E57" s="576"/>
      <c r="F57" s="576"/>
      <c r="G57" s="655"/>
      <c r="H57" s="662"/>
      <c r="I57" s="672"/>
      <c r="J57" s="576"/>
      <c r="K57" s="576"/>
      <c r="L57" s="655"/>
      <c r="M57" s="649"/>
      <c r="N57" s="673"/>
      <c r="O57" s="673"/>
      <c r="P57" s="673"/>
      <c r="Q57" s="673"/>
      <c r="R57" s="673"/>
      <c r="S57" s="674"/>
      <c r="T57" s="634"/>
      <c r="U57" s="635"/>
      <c r="V57" s="635"/>
      <c r="W57" s="635"/>
      <c r="X57" s="635"/>
      <c r="Y57" s="635"/>
      <c r="Z57" s="635"/>
      <c r="AA57" s="635"/>
      <c r="AB57" s="638"/>
      <c r="AC57" s="652"/>
      <c r="AD57" s="667"/>
      <c r="AE57" s="667"/>
      <c r="AF57" s="667"/>
      <c r="AG57" s="668"/>
      <c r="AH57" s="635"/>
      <c r="AI57" s="635"/>
      <c r="AJ57" s="635"/>
      <c r="AK57" s="638"/>
    </row>
    <row r="58" spans="2:47" ht="15.95" customHeight="1" x14ac:dyDescent="0.4">
      <c r="B58" s="659"/>
      <c r="C58" s="660"/>
      <c r="D58" s="660"/>
      <c r="E58" s="660"/>
      <c r="F58" s="660"/>
      <c r="G58" s="661"/>
      <c r="H58" s="663"/>
      <c r="I58" s="660"/>
      <c r="J58" s="660"/>
      <c r="K58" s="660"/>
      <c r="L58" s="661"/>
      <c r="M58" s="675"/>
      <c r="N58" s="675"/>
      <c r="O58" s="675"/>
      <c r="P58" s="675"/>
      <c r="Q58" s="675"/>
      <c r="R58" s="675"/>
      <c r="S58" s="676"/>
      <c r="T58" s="636"/>
      <c r="U58" s="637"/>
      <c r="V58" s="637"/>
      <c r="W58" s="637"/>
      <c r="X58" s="637"/>
      <c r="Y58" s="637"/>
      <c r="Z58" s="637"/>
      <c r="AA58" s="637"/>
      <c r="AB58" s="639"/>
      <c r="AC58" s="669"/>
      <c r="AD58" s="670"/>
      <c r="AE58" s="670"/>
      <c r="AF58" s="670"/>
      <c r="AG58" s="671"/>
      <c r="AH58" s="637"/>
      <c r="AI58" s="637"/>
      <c r="AJ58" s="637"/>
      <c r="AK58" s="639"/>
    </row>
    <row r="59" spans="2:47" ht="15" customHeight="1" x14ac:dyDescent="0.4">
      <c r="B59" s="646" t="s">
        <v>151</v>
      </c>
      <c r="C59" s="647"/>
      <c r="D59" s="647"/>
      <c r="E59" s="647"/>
      <c r="F59" s="647"/>
      <c r="G59" s="647"/>
      <c r="H59" s="647"/>
      <c r="I59" s="647"/>
      <c r="J59" s="648"/>
      <c r="K59" s="646" t="s">
        <v>152</v>
      </c>
      <c r="L59" s="647"/>
      <c r="M59" s="647"/>
      <c r="N59" s="647"/>
      <c r="O59" s="647"/>
      <c r="P59" s="647"/>
      <c r="Q59" s="647"/>
      <c r="R59" s="647"/>
      <c r="S59" s="648"/>
      <c r="T59" s="646" t="s">
        <v>153</v>
      </c>
      <c r="U59" s="647"/>
      <c r="V59" s="647"/>
      <c r="W59" s="647"/>
      <c r="X59" s="647"/>
      <c r="Y59" s="647"/>
      <c r="Z59" s="647"/>
      <c r="AA59" s="647"/>
      <c r="AB59" s="648"/>
      <c r="AC59" s="646" t="s">
        <v>154</v>
      </c>
      <c r="AD59" s="647"/>
      <c r="AE59" s="647"/>
      <c r="AF59" s="647"/>
      <c r="AG59" s="647"/>
      <c r="AH59" s="647"/>
      <c r="AI59" s="647"/>
      <c r="AJ59" s="647"/>
      <c r="AK59" s="648"/>
    </row>
    <row r="60" spans="2:47" ht="15" customHeight="1" x14ac:dyDescent="0.4">
      <c r="B60" s="631" t="s">
        <v>143</v>
      </c>
      <c r="C60" s="632"/>
      <c r="D60" s="632"/>
      <c r="E60" s="632"/>
      <c r="F60" s="632"/>
      <c r="G60" s="632"/>
      <c r="H60" s="632"/>
      <c r="I60" s="632"/>
      <c r="J60" s="633"/>
      <c r="K60" s="631" t="s">
        <v>143</v>
      </c>
      <c r="L60" s="632"/>
      <c r="M60" s="632"/>
      <c r="N60" s="632"/>
      <c r="O60" s="632"/>
      <c r="P60" s="632"/>
      <c r="Q60" s="632"/>
      <c r="R60" s="632"/>
      <c r="S60" s="633"/>
      <c r="T60" s="631" t="s">
        <v>143</v>
      </c>
      <c r="U60" s="632"/>
      <c r="V60" s="632"/>
      <c r="W60" s="632"/>
      <c r="X60" s="632"/>
      <c r="Y60" s="632"/>
      <c r="Z60" s="632"/>
      <c r="AA60" s="632"/>
      <c r="AB60" s="633"/>
      <c r="AC60" s="631" t="s">
        <v>143</v>
      </c>
      <c r="AD60" s="632"/>
      <c r="AE60" s="632"/>
      <c r="AF60" s="632"/>
      <c r="AG60" s="632"/>
      <c r="AH60" s="632"/>
      <c r="AI60" s="632"/>
      <c r="AJ60" s="632"/>
      <c r="AK60" s="633"/>
    </row>
    <row r="61" spans="2:47" ht="15.95" customHeight="1" x14ac:dyDescent="0.4">
      <c r="B61" s="634"/>
      <c r="C61" s="635"/>
      <c r="D61" s="635"/>
      <c r="E61" s="635"/>
      <c r="F61" s="635"/>
      <c r="G61" s="635"/>
      <c r="H61" s="635"/>
      <c r="I61" s="635"/>
      <c r="J61" s="638"/>
      <c r="K61" s="634"/>
      <c r="L61" s="635"/>
      <c r="M61" s="635"/>
      <c r="N61" s="635"/>
      <c r="O61" s="635"/>
      <c r="P61" s="635"/>
      <c r="Q61" s="635"/>
      <c r="R61" s="635"/>
      <c r="S61" s="638"/>
      <c r="T61" s="634"/>
      <c r="U61" s="635"/>
      <c r="V61" s="635"/>
      <c r="W61" s="635"/>
      <c r="X61" s="635"/>
      <c r="Y61" s="635"/>
      <c r="Z61" s="635"/>
      <c r="AA61" s="635"/>
      <c r="AB61" s="638"/>
      <c r="AC61" s="640"/>
      <c r="AD61" s="641"/>
      <c r="AE61" s="641"/>
      <c r="AF61" s="641"/>
      <c r="AG61" s="641"/>
      <c r="AH61" s="641"/>
      <c r="AI61" s="641"/>
      <c r="AJ61" s="641"/>
      <c r="AK61" s="644"/>
    </row>
    <row r="62" spans="2:47" ht="15.95" customHeight="1" x14ac:dyDescent="0.4">
      <c r="B62" s="634"/>
      <c r="C62" s="635"/>
      <c r="D62" s="635"/>
      <c r="E62" s="635"/>
      <c r="F62" s="635"/>
      <c r="G62" s="635"/>
      <c r="H62" s="635"/>
      <c r="I62" s="635"/>
      <c r="J62" s="638"/>
      <c r="K62" s="634"/>
      <c r="L62" s="635"/>
      <c r="M62" s="635"/>
      <c r="N62" s="635"/>
      <c r="O62" s="635"/>
      <c r="P62" s="635"/>
      <c r="Q62" s="635"/>
      <c r="R62" s="635"/>
      <c r="S62" s="638"/>
      <c r="T62" s="634"/>
      <c r="U62" s="635"/>
      <c r="V62" s="635"/>
      <c r="W62" s="635"/>
      <c r="X62" s="635"/>
      <c r="Y62" s="635"/>
      <c r="Z62" s="635"/>
      <c r="AA62" s="635"/>
      <c r="AB62" s="638"/>
      <c r="AC62" s="640"/>
      <c r="AD62" s="641"/>
      <c r="AE62" s="641"/>
      <c r="AF62" s="641"/>
      <c r="AG62" s="641"/>
      <c r="AH62" s="641"/>
      <c r="AI62" s="641"/>
      <c r="AJ62" s="641"/>
      <c r="AK62" s="644"/>
    </row>
    <row r="63" spans="2:47" ht="15.95" customHeight="1" x14ac:dyDescent="0.4">
      <c r="B63" s="634"/>
      <c r="C63" s="635"/>
      <c r="D63" s="635"/>
      <c r="E63" s="635"/>
      <c r="F63" s="635"/>
      <c r="G63" s="635"/>
      <c r="H63" s="635"/>
      <c r="I63" s="635"/>
      <c r="J63" s="638"/>
      <c r="K63" s="634"/>
      <c r="L63" s="635"/>
      <c r="M63" s="635"/>
      <c r="N63" s="635"/>
      <c r="O63" s="635"/>
      <c r="P63" s="635"/>
      <c r="Q63" s="635"/>
      <c r="R63" s="635"/>
      <c r="S63" s="638"/>
      <c r="T63" s="634"/>
      <c r="U63" s="635"/>
      <c r="V63" s="635"/>
      <c r="W63" s="635"/>
      <c r="X63" s="635"/>
      <c r="Y63" s="635"/>
      <c r="Z63" s="635"/>
      <c r="AA63" s="635"/>
      <c r="AB63" s="638"/>
      <c r="AC63" s="640"/>
      <c r="AD63" s="641"/>
      <c r="AE63" s="641"/>
      <c r="AF63" s="641"/>
      <c r="AG63" s="641"/>
      <c r="AH63" s="641"/>
      <c r="AI63" s="641"/>
      <c r="AJ63" s="641"/>
      <c r="AK63" s="644"/>
    </row>
    <row r="64" spans="2:47" ht="15.95" customHeight="1" x14ac:dyDescent="0.4">
      <c r="B64" s="634"/>
      <c r="C64" s="635"/>
      <c r="D64" s="635"/>
      <c r="E64" s="635"/>
      <c r="F64" s="635"/>
      <c r="G64" s="635"/>
      <c r="H64" s="635"/>
      <c r="I64" s="635"/>
      <c r="J64" s="638"/>
      <c r="K64" s="634"/>
      <c r="L64" s="635"/>
      <c r="M64" s="635"/>
      <c r="N64" s="635"/>
      <c r="O64" s="635"/>
      <c r="P64" s="635"/>
      <c r="Q64" s="635"/>
      <c r="R64" s="635"/>
      <c r="S64" s="638"/>
      <c r="T64" s="634"/>
      <c r="U64" s="635"/>
      <c r="V64" s="635"/>
      <c r="W64" s="635"/>
      <c r="X64" s="635"/>
      <c r="Y64" s="635"/>
      <c r="Z64" s="635"/>
      <c r="AA64" s="635"/>
      <c r="AB64" s="638"/>
      <c r="AC64" s="640"/>
      <c r="AD64" s="641"/>
      <c r="AE64" s="641"/>
      <c r="AF64" s="641"/>
      <c r="AG64" s="641"/>
      <c r="AH64" s="641"/>
      <c r="AI64" s="641"/>
      <c r="AJ64" s="641"/>
      <c r="AK64" s="644"/>
    </row>
    <row r="65" spans="2:47" ht="15.95" customHeight="1" x14ac:dyDescent="0.4">
      <c r="B65" s="634"/>
      <c r="C65" s="635"/>
      <c r="D65" s="635"/>
      <c r="E65" s="635"/>
      <c r="F65" s="635"/>
      <c r="G65" s="635"/>
      <c r="H65" s="635"/>
      <c r="I65" s="635"/>
      <c r="J65" s="638"/>
      <c r="K65" s="634"/>
      <c r="L65" s="635"/>
      <c r="M65" s="635"/>
      <c r="N65" s="635"/>
      <c r="O65" s="635"/>
      <c r="P65" s="635"/>
      <c r="Q65" s="635"/>
      <c r="R65" s="635"/>
      <c r="S65" s="638"/>
      <c r="T65" s="634"/>
      <c r="U65" s="635"/>
      <c r="V65" s="635"/>
      <c r="W65" s="635"/>
      <c r="X65" s="635"/>
      <c r="Y65" s="635"/>
      <c r="Z65" s="635"/>
      <c r="AA65" s="635"/>
      <c r="AB65" s="638"/>
      <c r="AC65" s="640"/>
      <c r="AD65" s="641"/>
      <c r="AE65" s="641"/>
      <c r="AF65" s="641"/>
      <c r="AG65" s="641"/>
      <c r="AH65" s="641"/>
      <c r="AI65" s="641"/>
      <c r="AJ65" s="641"/>
      <c r="AK65" s="644"/>
    </row>
    <row r="66" spans="2:47" ht="15.95" customHeight="1" x14ac:dyDescent="0.4">
      <c r="B66" s="636"/>
      <c r="C66" s="637"/>
      <c r="D66" s="637"/>
      <c r="E66" s="637"/>
      <c r="F66" s="637"/>
      <c r="G66" s="637"/>
      <c r="H66" s="637"/>
      <c r="I66" s="637"/>
      <c r="J66" s="639"/>
      <c r="K66" s="636"/>
      <c r="L66" s="637"/>
      <c r="M66" s="637"/>
      <c r="N66" s="637"/>
      <c r="O66" s="637"/>
      <c r="P66" s="637"/>
      <c r="Q66" s="637"/>
      <c r="R66" s="637"/>
      <c r="S66" s="639"/>
      <c r="T66" s="636"/>
      <c r="U66" s="637"/>
      <c r="V66" s="637"/>
      <c r="W66" s="637"/>
      <c r="X66" s="637"/>
      <c r="Y66" s="637"/>
      <c r="Z66" s="637"/>
      <c r="AA66" s="637"/>
      <c r="AB66" s="639"/>
      <c r="AC66" s="642"/>
      <c r="AD66" s="643"/>
      <c r="AE66" s="643"/>
      <c r="AF66" s="643"/>
      <c r="AG66" s="643"/>
      <c r="AH66" s="643"/>
      <c r="AI66" s="643"/>
      <c r="AJ66" s="643"/>
      <c r="AK66" s="645"/>
    </row>
    <row r="67" spans="2:47" s="289" customFormat="1" ht="12" customHeight="1" x14ac:dyDescent="0.25">
      <c r="B67" s="314" t="s">
        <v>155</v>
      </c>
      <c r="C67" s="10"/>
      <c r="D67" s="10"/>
      <c r="E67" s="573" t="s">
        <v>156</v>
      </c>
      <c r="F67" s="573"/>
      <c r="G67" s="573"/>
      <c r="H67" s="573"/>
      <c r="I67" s="573"/>
      <c r="J67" s="573"/>
      <c r="K67" s="573"/>
      <c r="L67" s="573"/>
      <c r="M67" s="573"/>
      <c r="N67" s="573"/>
      <c r="O67" s="573"/>
      <c r="P67" s="573"/>
      <c r="Q67" s="573"/>
      <c r="R67" s="573"/>
      <c r="S67" s="573"/>
      <c r="T67" s="573"/>
      <c r="U67" s="573"/>
      <c r="V67" s="573"/>
      <c r="W67" s="573"/>
      <c r="X67" s="573"/>
      <c r="Y67" s="573"/>
      <c r="Z67" s="573"/>
      <c r="AA67" s="573"/>
      <c r="AB67" s="573"/>
      <c r="AC67" s="573"/>
      <c r="AD67" s="573"/>
      <c r="AE67" s="573"/>
      <c r="AF67" s="573"/>
      <c r="AG67" s="573"/>
      <c r="AH67" s="573"/>
      <c r="AI67" s="573"/>
      <c r="AJ67" s="573"/>
      <c r="AK67" s="573"/>
      <c r="AL67" s="324"/>
      <c r="AM67" s="10"/>
      <c r="AN67" s="10"/>
      <c r="AO67" s="10"/>
      <c r="AP67" s="10"/>
      <c r="AQ67" s="10"/>
      <c r="AR67" s="10"/>
      <c r="AS67" s="10"/>
      <c r="AT67" s="10"/>
      <c r="AU67" s="10"/>
    </row>
    <row r="69" spans="2:47" ht="30" customHeight="1" thickBot="1" x14ac:dyDescent="0.45"/>
    <row r="70" spans="2:47" s="289" customFormat="1" ht="27.75" customHeight="1" x14ac:dyDescent="0.4">
      <c r="B70" s="499" t="s">
        <v>157</v>
      </c>
      <c r="C70" s="502" t="s">
        <v>158</v>
      </c>
      <c r="D70" s="502"/>
      <c r="E70" s="503"/>
      <c r="F70" s="599" t="s">
        <v>124</v>
      </c>
      <c r="G70" s="599"/>
      <c r="H70" s="600"/>
      <c r="I70" s="601" t="s">
        <v>125</v>
      </c>
      <c r="J70" s="602"/>
      <c r="K70" s="603" t="s">
        <v>159</v>
      </c>
      <c r="L70" s="604"/>
      <c r="M70" s="604"/>
      <c r="N70" s="604"/>
      <c r="O70" s="604"/>
      <c r="P70" s="604"/>
      <c r="Q70" s="604"/>
      <c r="R70" s="604"/>
      <c r="S70" s="604"/>
      <c r="T70" s="604"/>
      <c r="U70" s="604"/>
      <c r="V70" s="604"/>
      <c r="W70" s="604"/>
      <c r="X70" s="604"/>
      <c r="Y70" s="604"/>
      <c r="Z70" s="604"/>
      <c r="AA70" s="604"/>
      <c r="AB70" s="604"/>
      <c r="AC70" s="604"/>
      <c r="AD70" s="604"/>
      <c r="AE70" s="604"/>
      <c r="AF70" s="604"/>
      <c r="AG70" s="604"/>
      <c r="AH70" s="604"/>
      <c r="AI70" s="604"/>
      <c r="AJ70" s="604"/>
      <c r="AK70" s="605"/>
      <c r="AL70" s="10"/>
      <c r="AM70" s="10"/>
      <c r="AN70" s="10"/>
      <c r="AP70" s="311"/>
      <c r="AQ70" s="10"/>
      <c r="AR70" s="10"/>
      <c r="AS70" s="10"/>
      <c r="AT70" s="10"/>
      <c r="AU70" s="10"/>
    </row>
    <row r="71" spans="2:47" s="289" customFormat="1" ht="18.95" customHeight="1" x14ac:dyDescent="0.4">
      <c r="B71" s="500"/>
      <c r="C71" s="504"/>
      <c r="D71" s="504"/>
      <c r="E71" s="505"/>
      <c r="F71" s="606" t="s">
        <v>160</v>
      </c>
      <c r="G71" s="609" t="s">
        <v>161</v>
      </c>
      <c r="H71" s="610"/>
      <c r="I71" s="559" t="s">
        <v>162</v>
      </c>
      <c r="J71" s="560"/>
      <c r="K71" s="325" t="s">
        <v>98</v>
      </c>
      <c r="L71" s="615" t="s">
        <v>163</v>
      </c>
      <c r="M71" s="615"/>
      <c r="N71" s="615"/>
      <c r="O71" s="615"/>
      <c r="P71" s="615"/>
      <c r="Q71" s="615"/>
      <c r="R71" s="326" t="s">
        <v>164</v>
      </c>
      <c r="S71" s="623" t="s">
        <v>165</v>
      </c>
      <c r="T71" s="623"/>
      <c r="U71" s="623"/>
      <c r="V71" s="623"/>
      <c r="W71" s="623"/>
      <c r="X71" s="623"/>
      <c r="Y71" s="623"/>
      <c r="Z71" s="623"/>
      <c r="AA71" s="623"/>
      <c r="AB71" s="623"/>
      <c r="AC71" s="623"/>
      <c r="AD71" s="623"/>
      <c r="AE71" s="623"/>
      <c r="AF71" s="623"/>
      <c r="AG71" s="623"/>
      <c r="AH71" s="623"/>
      <c r="AI71" s="623"/>
      <c r="AJ71" s="623"/>
      <c r="AK71" s="624"/>
      <c r="AL71" s="10"/>
      <c r="AM71" s="10"/>
      <c r="AN71" s="10" t="s">
        <v>102</v>
      </c>
      <c r="AO71" s="10" t="str">
        <f>IF(AND($K$73="□",$K$72="□"),"■","")</f>
        <v>■</v>
      </c>
      <c r="AP71" s="10"/>
      <c r="AQ71" s="10"/>
      <c r="AR71" s="10"/>
    </row>
    <row r="72" spans="2:47" s="289" customFormat="1" ht="18.95" customHeight="1" x14ac:dyDescent="0.4">
      <c r="B72" s="500"/>
      <c r="C72" s="504"/>
      <c r="D72" s="504"/>
      <c r="E72" s="505"/>
      <c r="F72" s="607"/>
      <c r="G72" s="611"/>
      <c r="H72" s="612"/>
      <c r="I72" s="561"/>
      <c r="J72" s="562"/>
      <c r="K72" s="327" t="s">
        <v>98</v>
      </c>
      <c r="L72" s="536" t="s">
        <v>166</v>
      </c>
      <c r="M72" s="536"/>
      <c r="N72" s="536"/>
      <c r="O72" s="536"/>
      <c r="P72" s="536"/>
      <c r="Q72" s="536"/>
      <c r="R72" s="328" t="s">
        <v>167</v>
      </c>
      <c r="S72" s="536" t="s">
        <v>168</v>
      </c>
      <c r="T72" s="536"/>
      <c r="U72" s="536"/>
      <c r="V72" s="536"/>
      <c r="W72" s="329" t="s">
        <v>169</v>
      </c>
      <c r="X72" s="625"/>
      <c r="Y72" s="625"/>
      <c r="Z72" s="625"/>
      <c r="AA72" s="625"/>
      <c r="AB72" s="625"/>
      <c r="AC72" s="625"/>
      <c r="AD72" s="625"/>
      <c r="AE72" s="330" t="s">
        <v>170</v>
      </c>
      <c r="AF72" s="331" t="s">
        <v>167</v>
      </c>
      <c r="AG72" s="626" t="s">
        <v>171</v>
      </c>
      <c r="AH72" s="626"/>
      <c r="AI72" s="626"/>
      <c r="AJ72" s="626"/>
      <c r="AK72" s="627"/>
      <c r="AL72" s="10"/>
      <c r="AN72" s="10" t="s">
        <v>102</v>
      </c>
      <c r="AO72" s="10" t="str">
        <f>IF(AND($K$73="□",$K$71="□"),"■","")</f>
        <v>■</v>
      </c>
      <c r="AS72" s="10"/>
      <c r="AT72" s="10"/>
      <c r="AU72" s="10"/>
    </row>
    <row r="73" spans="2:47" s="289" customFormat="1" ht="18.95" customHeight="1" x14ac:dyDescent="0.4">
      <c r="B73" s="500"/>
      <c r="C73" s="504"/>
      <c r="D73" s="504"/>
      <c r="E73" s="505"/>
      <c r="F73" s="607"/>
      <c r="G73" s="611"/>
      <c r="H73" s="612"/>
      <c r="I73" s="561"/>
      <c r="J73" s="562"/>
      <c r="K73" s="327" t="s">
        <v>98</v>
      </c>
      <c r="L73" s="536" t="s">
        <v>172</v>
      </c>
      <c r="M73" s="536"/>
      <c r="N73" s="536"/>
      <c r="O73" s="536"/>
      <c r="P73" s="536"/>
      <c r="Q73" s="536"/>
      <c r="R73" s="328" t="s">
        <v>173</v>
      </c>
      <c r="S73" s="623" t="s">
        <v>174</v>
      </c>
      <c r="T73" s="623"/>
      <c r="U73" s="623"/>
      <c r="V73" s="623"/>
      <c r="W73" s="623"/>
      <c r="X73" s="623"/>
      <c r="Y73" s="623"/>
      <c r="Z73" s="623"/>
      <c r="AA73" s="623"/>
      <c r="AB73" s="623"/>
      <c r="AC73" s="623"/>
      <c r="AD73" s="623"/>
      <c r="AE73" s="623"/>
      <c r="AF73" s="623"/>
      <c r="AG73" s="623"/>
      <c r="AH73" s="623"/>
      <c r="AI73" s="623"/>
      <c r="AJ73" s="623"/>
      <c r="AK73" s="624"/>
      <c r="AL73" s="10"/>
      <c r="AN73" s="10" t="s">
        <v>102</v>
      </c>
      <c r="AO73" s="10" t="str">
        <f>IF(AND($K$72="□",$K$71="□"),"■","")</f>
        <v>■</v>
      </c>
      <c r="AS73" s="10"/>
      <c r="AT73" s="10"/>
      <c r="AU73" s="10"/>
    </row>
    <row r="74" spans="2:47" s="289" customFormat="1" ht="18.95" customHeight="1" x14ac:dyDescent="0.4">
      <c r="B74" s="500"/>
      <c r="C74" s="504"/>
      <c r="D74" s="504"/>
      <c r="E74" s="505"/>
      <c r="F74" s="607"/>
      <c r="G74" s="611"/>
      <c r="H74" s="612"/>
      <c r="I74" s="563"/>
      <c r="J74" s="564"/>
      <c r="K74" s="332"/>
      <c r="L74" s="333"/>
      <c r="M74" s="333"/>
      <c r="N74" s="333"/>
      <c r="O74" s="333"/>
      <c r="P74" s="333"/>
      <c r="Q74" s="333"/>
      <c r="R74" s="328"/>
      <c r="S74" s="333" t="s">
        <v>175</v>
      </c>
      <c r="T74" s="616"/>
      <c r="U74" s="616"/>
      <c r="V74" s="616"/>
      <c r="W74" s="616"/>
      <c r="X74" s="616"/>
      <c r="Y74" s="616"/>
      <c r="Z74" s="616"/>
      <c r="AA74" s="616"/>
      <c r="AB74" s="616"/>
      <c r="AC74" s="616"/>
      <c r="AD74" s="616"/>
      <c r="AE74" s="616"/>
      <c r="AF74" s="616"/>
      <c r="AG74" s="616"/>
      <c r="AH74" s="616"/>
      <c r="AI74" s="616"/>
      <c r="AJ74" s="616"/>
      <c r="AK74" s="334" t="s">
        <v>176</v>
      </c>
      <c r="AL74" s="10"/>
      <c r="AN74" s="10"/>
      <c r="AO74" s="10"/>
      <c r="AS74" s="10"/>
      <c r="AT74" s="10"/>
      <c r="AU74" s="10"/>
    </row>
    <row r="75" spans="2:47" s="289" customFormat="1" ht="18.95" customHeight="1" x14ac:dyDescent="0.4">
      <c r="B75" s="500"/>
      <c r="C75" s="504"/>
      <c r="D75" s="504"/>
      <c r="E75" s="505"/>
      <c r="F75" s="607"/>
      <c r="G75" s="611"/>
      <c r="H75" s="612"/>
      <c r="I75" s="559" t="s">
        <v>653</v>
      </c>
      <c r="J75" s="560"/>
      <c r="K75" s="335" t="s">
        <v>98</v>
      </c>
      <c r="L75" s="617" t="s">
        <v>654</v>
      </c>
      <c r="M75" s="617"/>
      <c r="N75" s="617"/>
      <c r="O75" s="617"/>
      <c r="P75" s="617"/>
      <c r="Q75" s="617"/>
      <c r="R75" s="617"/>
      <c r="S75" s="617"/>
      <c r="T75" s="336"/>
      <c r="U75" s="336"/>
      <c r="V75" s="336"/>
      <c r="W75" s="336"/>
      <c r="X75" s="336"/>
      <c r="Y75" s="336"/>
      <c r="Z75" s="336"/>
      <c r="AA75" s="336"/>
      <c r="AB75" s="336"/>
      <c r="AC75" s="336"/>
      <c r="AD75" s="336"/>
      <c r="AE75" s="336"/>
      <c r="AF75" s="336"/>
      <c r="AG75" s="336"/>
      <c r="AH75" s="336"/>
      <c r="AI75" s="336"/>
      <c r="AJ75" s="336"/>
      <c r="AK75" s="337"/>
      <c r="AL75" s="10"/>
      <c r="AM75" s="10"/>
      <c r="AN75" s="10" t="s">
        <v>98</v>
      </c>
      <c r="AO75" s="10" t="str">
        <f>IF(AND($K$76="□",$K$77="□"),"■","")</f>
        <v>■</v>
      </c>
      <c r="AQ75" s="10"/>
      <c r="AR75" s="10"/>
      <c r="AS75" s="10"/>
      <c r="AT75" s="10"/>
      <c r="AU75" s="10"/>
    </row>
    <row r="76" spans="2:47" s="289" customFormat="1" ht="18.95" customHeight="1" x14ac:dyDescent="0.4">
      <c r="B76" s="500"/>
      <c r="C76" s="504"/>
      <c r="D76" s="504"/>
      <c r="E76" s="505"/>
      <c r="F76" s="607"/>
      <c r="G76" s="611"/>
      <c r="H76" s="612"/>
      <c r="I76" s="561"/>
      <c r="J76" s="562"/>
      <c r="K76" s="327" t="s">
        <v>98</v>
      </c>
      <c r="L76" s="618" t="s">
        <v>655</v>
      </c>
      <c r="M76" s="618"/>
      <c r="N76" s="618"/>
      <c r="O76" s="618"/>
      <c r="P76" s="618"/>
      <c r="Q76" s="618"/>
      <c r="R76" s="618"/>
      <c r="S76" s="618"/>
      <c r="T76" s="619" t="s">
        <v>656</v>
      </c>
      <c r="U76" s="619"/>
      <c r="V76" s="619"/>
      <c r="W76" s="619"/>
      <c r="X76" s="619"/>
      <c r="Y76" s="619"/>
      <c r="Z76" s="619"/>
      <c r="AA76" s="619"/>
      <c r="AB76" s="619"/>
      <c r="AC76" s="619"/>
      <c r="AD76" s="619"/>
      <c r="AE76" s="619"/>
      <c r="AF76" s="619"/>
      <c r="AG76" s="619"/>
      <c r="AH76" s="619"/>
      <c r="AI76" s="619"/>
      <c r="AJ76" s="619"/>
      <c r="AK76" s="620"/>
      <c r="AL76" s="10"/>
      <c r="AM76" s="10"/>
      <c r="AN76" s="10" t="s">
        <v>98</v>
      </c>
      <c r="AO76" s="10" t="str">
        <f>IF(AND($K$75="□",$K$77="□"),"■","")</f>
        <v>■</v>
      </c>
      <c r="AQ76" s="10"/>
      <c r="AR76" s="10"/>
      <c r="AS76" s="10"/>
      <c r="AT76" s="10"/>
      <c r="AU76" s="10"/>
    </row>
    <row r="77" spans="2:47" s="289" customFormat="1" ht="18.95" customHeight="1" x14ac:dyDescent="0.4">
      <c r="B77" s="500"/>
      <c r="C77" s="504"/>
      <c r="D77" s="504"/>
      <c r="E77" s="505"/>
      <c r="F77" s="608"/>
      <c r="G77" s="613"/>
      <c r="H77" s="614"/>
      <c r="I77" s="563"/>
      <c r="J77" s="564"/>
      <c r="K77" s="338" t="s">
        <v>98</v>
      </c>
      <c r="L77" s="552" t="s">
        <v>657</v>
      </c>
      <c r="M77" s="552"/>
      <c r="N77" s="552"/>
      <c r="O77" s="552"/>
      <c r="P77" s="552"/>
      <c r="Q77" s="552"/>
      <c r="R77" s="552"/>
      <c r="S77" s="552"/>
      <c r="T77" s="621" t="s">
        <v>656</v>
      </c>
      <c r="U77" s="621"/>
      <c r="V77" s="621"/>
      <c r="W77" s="621"/>
      <c r="X77" s="621"/>
      <c r="Y77" s="621"/>
      <c r="Z77" s="621"/>
      <c r="AA77" s="621"/>
      <c r="AB77" s="621"/>
      <c r="AC77" s="621"/>
      <c r="AD77" s="621"/>
      <c r="AE77" s="621"/>
      <c r="AF77" s="621"/>
      <c r="AG77" s="621"/>
      <c r="AH77" s="621"/>
      <c r="AI77" s="621"/>
      <c r="AJ77" s="621"/>
      <c r="AK77" s="622"/>
      <c r="AL77" s="10"/>
      <c r="AM77" s="10"/>
      <c r="AN77" s="10" t="s">
        <v>98</v>
      </c>
      <c r="AO77" s="10" t="str">
        <f>IF(AND($K$75="□",$K$76="□"),"■","")</f>
        <v>■</v>
      </c>
      <c r="AQ77" s="10"/>
      <c r="AR77" s="10"/>
      <c r="AS77" s="10"/>
      <c r="AT77" s="10"/>
      <c r="AU77" s="10"/>
    </row>
    <row r="78" spans="2:47" s="289" customFormat="1" ht="18.399999999999999" customHeight="1" x14ac:dyDescent="0.4">
      <c r="B78" s="500"/>
      <c r="C78" s="504"/>
      <c r="D78" s="504"/>
      <c r="E78" s="505"/>
      <c r="F78" s="628" t="s">
        <v>177</v>
      </c>
      <c r="G78" s="553" t="s">
        <v>178</v>
      </c>
      <c r="H78" s="554"/>
      <c r="I78" s="559" t="s">
        <v>179</v>
      </c>
      <c r="J78" s="560"/>
      <c r="K78" s="335" t="s">
        <v>98</v>
      </c>
      <c r="L78" s="565" t="s">
        <v>180</v>
      </c>
      <c r="M78" s="565"/>
      <c r="N78" s="566"/>
      <c r="O78" s="339" t="s">
        <v>98</v>
      </c>
      <c r="P78" s="551" t="s">
        <v>181</v>
      </c>
      <c r="Q78" s="567"/>
      <c r="R78" s="567"/>
      <c r="S78" s="567"/>
      <c r="T78" s="567"/>
      <c r="U78" s="567"/>
      <c r="V78" s="567"/>
      <c r="W78" s="340" t="s">
        <v>182</v>
      </c>
      <c r="X78" s="568" t="s">
        <v>183</v>
      </c>
      <c r="Y78" s="568"/>
      <c r="Z78" s="568"/>
      <c r="AA78" s="568"/>
      <c r="AB78" s="568"/>
      <c r="AC78" s="568"/>
      <c r="AD78" s="568"/>
      <c r="AE78" s="493"/>
      <c r="AF78" s="493"/>
      <c r="AG78" s="493"/>
      <c r="AH78" s="493"/>
      <c r="AI78" s="493"/>
      <c r="AJ78" s="493"/>
      <c r="AK78" s="341" t="s">
        <v>184</v>
      </c>
      <c r="AL78" s="10"/>
      <c r="AM78" s="10"/>
      <c r="AN78" s="10" t="s">
        <v>102</v>
      </c>
      <c r="AO78" s="10" t="str">
        <f>IF(AND($K$82="□"),"■","")</f>
        <v>■</v>
      </c>
      <c r="AP78" s="10"/>
      <c r="AS78" s="10"/>
      <c r="AT78" s="10"/>
      <c r="AU78" s="10"/>
    </row>
    <row r="79" spans="2:47" s="289" customFormat="1" ht="18.95" customHeight="1" x14ac:dyDescent="0.4">
      <c r="B79" s="500"/>
      <c r="C79" s="504"/>
      <c r="D79" s="504"/>
      <c r="E79" s="505"/>
      <c r="F79" s="629"/>
      <c r="G79" s="555"/>
      <c r="H79" s="556"/>
      <c r="I79" s="561"/>
      <c r="J79" s="562"/>
      <c r="K79" s="575"/>
      <c r="L79" s="576"/>
      <c r="M79" s="576"/>
      <c r="N79" s="577"/>
      <c r="O79" s="342" t="s">
        <v>98</v>
      </c>
      <c r="P79" s="582" t="s">
        <v>185</v>
      </c>
      <c r="Q79" s="582"/>
      <c r="R79" s="582"/>
      <c r="S79" s="582"/>
      <c r="T79" s="583" t="s">
        <v>186</v>
      </c>
      <c r="U79" s="584"/>
      <c r="V79" s="584"/>
      <c r="W79" s="584"/>
      <c r="X79" s="584"/>
      <c r="Y79" s="584"/>
      <c r="Z79" s="584"/>
      <c r="AA79" s="584"/>
      <c r="AB79" s="584"/>
      <c r="AC79" s="584"/>
      <c r="AD79" s="584"/>
      <c r="AE79" s="584"/>
      <c r="AF79" s="584"/>
      <c r="AG79" s="584"/>
      <c r="AH79" s="584"/>
      <c r="AI79" s="584"/>
      <c r="AJ79" s="584"/>
      <c r="AK79" s="585"/>
      <c r="AL79" s="10"/>
      <c r="AN79" s="10" t="s">
        <v>102</v>
      </c>
      <c r="AO79" s="10" t="str">
        <f>IF(AND($K$82="□",$O$79="□"),"■","")</f>
        <v>■</v>
      </c>
      <c r="AP79" s="10"/>
      <c r="AQ79" s="10"/>
      <c r="AR79" s="10"/>
      <c r="AS79" s="10"/>
      <c r="AT79" s="10"/>
      <c r="AU79" s="10"/>
    </row>
    <row r="80" spans="2:47" s="289" customFormat="1" ht="18.95" customHeight="1" x14ac:dyDescent="0.4">
      <c r="B80" s="500"/>
      <c r="C80" s="504"/>
      <c r="D80" s="504"/>
      <c r="E80" s="505"/>
      <c r="F80" s="629"/>
      <c r="G80" s="555"/>
      <c r="H80" s="556"/>
      <c r="I80" s="561"/>
      <c r="J80" s="562"/>
      <c r="K80" s="578"/>
      <c r="L80" s="576"/>
      <c r="M80" s="576"/>
      <c r="N80" s="577"/>
      <c r="O80" s="586"/>
      <c r="P80" s="576"/>
      <c r="Q80" s="576"/>
      <c r="R80" s="576"/>
      <c r="S80" s="576"/>
      <c r="T80" s="588" t="s">
        <v>187</v>
      </c>
      <c r="U80" s="589"/>
      <c r="V80" s="589"/>
      <c r="W80" s="589"/>
      <c r="X80" s="589"/>
      <c r="Y80" s="589"/>
      <c r="Z80" s="589"/>
      <c r="AA80" s="589"/>
      <c r="AB80" s="589"/>
      <c r="AC80" s="589"/>
      <c r="AD80" s="589"/>
      <c r="AE80" s="589"/>
      <c r="AF80" s="589"/>
      <c r="AG80" s="589"/>
      <c r="AH80" s="589"/>
      <c r="AI80" s="589"/>
      <c r="AJ80" s="589"/>
      <c r="AK80" s="590"/>
      <c r="AL80" s="10"/>
      <c r="AM80" s="10"/>
      <c r="AN80" s="10" t="s">
        <v>98</v>
      </c>
      <c r="AO80" s="10" t="str">
        <f>IF(AND($K$82="□",$O$78="□"),"■","")</f>
        <v>■</v>
      </c>
      <c r="AQ80" s="10"/>
      <c r="AR80" s="10"/>
      <c r="AS80" s="10"/>
      <c r="AT80" s="10"/>
      <c r="AU80" s="10"/>
    </row>
    <row r="81" spans="2:77" s="289" customFormat="1" ht="18.95" customHeight="1" x14ac:dyDescent="0.4">
      <c r="B81" s="500"/>
      <c r="C81" s="504"/>
      <c r="D81" s="504"/>
      <c r="E81" s="505"/>
      <c r="F81" s="629"/>
      <c r="G81" s="555"/>
      <c r="H81" s="556"/>
      <c r="I81" s="561"/>
      <c r="J81" s="562"/>
      <c r="K81" s="579"/>
      <c r="L81" s="580"/>
      <c r="M81" s="580"/>
      <c r="N81" s="581"/>
      <c r="O81" s="587"/>
      <c r="P81" s="580"/>
      <c r="Q81" s="580"/>
      <c r="R81" s="580"/>
      <c r="S81" s="580"/>
      <c r="T81" s="591" t="s">
        <v>188</v>
      </c>
      <c r="U81" s="592"/>
      <c r="V81" s="592"/>
      <c r="W81" s="592"/>
      <c r="X81" s="592"/>
      <c r="Y81" s="592"/>
      <c r="Z81" s="592"/>
      <c r="AA81" s="592"/>
      <c r="AB81" s="592"/>
      <c r="AC81" s="592"/>
      <c r="AD81" s="592"/>
      <c r="AE81" s="592"/>
      <c r="AF81" s="592"/>
      <c r="AG81" s="592"/>
      <c r="AH81" s="592"/>
      <c r="AI81" s="592"/>
      <c r="AJ81" s="592"/>
      <c r="AK81" s="593"/>
      <c r="AL81" s="10"/>
      <c r="AM81" s="10"/>
      <c r="AN81" s="10"/>
      <c r="AO81" s="10"/>
      <c r="AQ81" s="10"/>
      <c r="AR81" s="10"/>
      <c r="AS81" s="10"/>
      <c r="AT81" s="10"/>
      <c r="AU81" s="10"/>
    </row>
    <row r="82" spans="2:77" s="289" customFormat="1" ht="18.95" customHeight="1" x14ac:dyDescent="0.4">
      <c r="B82" s="500"/>
      <c r="C82" s="504"/>
      <c r="D82" s="504"/>
      <c r="E82" s="505"/>
      <c r="F82" s="630"/>
      <c r="G82" s="557"/>
      <c r="H82" s="558"/>
      <c r="I82" s="563"/>
      <c r="J82" s="564"/>
      <c r="K82" s="343" t="s">
        <v>98</v>
      </c>
      <c r="L82" s="569" t="s">
        <v>189</v>
      </c>
      <c r="M82" s="569"/>
      <c r="N82" s="569"/>
      <c r="O82" s="570" t="s">
        <v>190</v>
      </c>
      <c r="P82" s="571"/>
      <c r="Q82" s="571"/>
      <c r="R82" s="571"/>
      <c r="S82" s="571"/>
      <c r="T82" s="571"/>
      <c r="U82" s="571"/>
      <c r="V82" s="571"/>
      <c r="W82" s="571"/>
      <c r="X82" s="571"/>
      <c r="Y82" s="571"/>
      <c r="Z82" s="571"/>
      <c r="AA82" s="571"/>
      <c r="AB82" s="571"/>
      <c r="AC82" s="571"/>
      <c r="AD82" s="571"/>
      <c r="AE82" s="571"/>
      <c r="AF82" s="571"/>
      <c r="AG82" s="571"/>
      <c r="AH82" s="571"/>
      <c r="AI82" s="571"/>
      <c r="AJ82" s="571"/>
      <c r="AK82" s="572"/>
      <c r="AL82" s="10"/>
      <c r="AM82" s="10"/>
      <c r="AN82" s="10" t="s">
        <v>102</v>
      </c>
      <c r="AO82" s="10" t="str">
        <f>IF(AND($K$78="□"),"■","")</f>
        <v>■</v>
      </c>
      <c r="AQ82" s="10"/>
      <c r="AR82" s="10"/>
      <c r="AS82" s="10"/>
      <c r="AT82" s="10"/>
      <c r="AU82" s="10"/>
    </row>
    <row r="83" spans="2:77" s="289" customFormat="1" ht="18.95" customHeight="1" x14ac:dyDescent="0.4">
      <c r="B83" s="500"/>
      <c r="C83" s="504"/>
      <c r="D83" s="504"/>
      <c r="E83" s="505"/>
      <c r="F83" s="530" t="s">
        <v>191</v>
      </c>
      <c r="G83" s="531" t="s">
        <v>192</v>
      </c>
      <c r="H83" s="532"/>
      <c r="I83" s="533" t="s">
        <v>193</v>
      </c>
      <c r="J83" s="534"/>
      <c r="K83" s="327" t="s">
        <v>98</v>
      </c>
      <c r="L83" s="536" t="s">
        <v>194</v>
      </c>
      <c r="M83" s="536"/>
      <c r="N83" s="536"/>
      <c r="O83" s="536"/>
      <c r="U83" s="344"/>
      <c r="V83" s="333"/>
      <c r="W83" s="333"/>
      <c r="X83" s="333"/>
      <c r="Y83" s="333"/>
      <c r="Z83" s="333"/>
      <c r="AA83" s="333"/>
      <c r="AB83" s="344"/>
      <c r="AC83" s="333"/>
      <c r="AD83" s="333"/>
      <c r="AE83" s="333"/>
      <c r="AF83" s="333"/>
      <c r="AG83" s="333"/>
      <c r="AH83" s="333"/>
      <c r="AI83" s="333"/>
      <c r="AJ83" s="333"/>
      <c r="AK83" s="345"/>
      <c r="AL83" s="10"/>
      <c r="AM83" s="10"/>
      <c r="AN83" s="10" t="s">
        <v>102</v>
      </c>
      <c r="AO83" s="10" t="str">
        <f>IF($K$84="□","■","")</f>
        <v>■</v>
      </c>
      <c r="AP83" s="10"/>
      <c r="AS83" s="10"/>
      <c r="AT83" s="10"/>
      <c r="AU83" s="10"/>
    </row>
    <row r="84" spans="2:77" s="289" customFormat="1" ht="18.95" customHeight="1" x14ac:dyDescent="0.4">
      <c r="B84" s="500"/>
      <c r="C84" s="504"/>
      <c r="D84" s="504"/>
      <c r="E84" s="505"/>
      <c r="F84" s="530"/>
      <c r="G84" s="531"/>
      <c r="H84" s="532"/>
      <c r="I84" s="535"/>
      <c r="J84" s="459"/>
      <c r="K84" s="338" t="s">
        <v>98</v>
      </c>
      <c r="L84" s="537" t="s">
        <v>195</v>
      </c>
      <c r="M84" s="537"/>
      <c r="N84" s="537"/>
      <c r="O84" s="537"/>
      <c r="P84" s="346"/>
      <c r="Q84" s="347"/>
      <c r="R84" s="347"/>
      <c r="S84" s="347"/>
      <c r="T84" s="347"/>
      <c r="U84" s="348"/>
      <c r="V84" s="347"/>
      <c r="W84" s="347"/>
      <c r="X84" s="347"/>
      <c r="Y84" s="347"/>
      <c r="Z84" s="347"/>
      <c r="AA84" s="347"/>
      <c r="AB84" s="348"/>
      <c r="AC84" s="347"/>
      <c r="AD84" s="347"/>
      <c r="AE84" s="347"/>
      <c r="AF84" s="347"/>
      <c r="AG84" s="347"/>
      <c r="AH84" s="347"/>
      <c r="AI84" s="347"/>
      <c r="AJ84" s="347"/>
      <c r="AK84" s="349"/>
      <c r="AL84" s="10"/>
      <c r="AM84" s="10"/>
      <c r="AN84" s="10" t="s">
        <v>102</v>
      </c>
      <c r="AO84" s="10" t="str">
        <f>IF($K$83="□","■","")</f>
        <v>■</v>
      </c>
      <c r="AP84" s="10"/>
      <c r="AQ84" s="10"/>
      <c r="AR84" s="10"/>
      <c r="AS84" s="10"/>
      <c r="AT84" s="10"/>
      <c r="AU84" s="10"/>
    </row>
    <row r="85" spans="2:77" s="289" customFormat="1" ht="18" customHeight="1" x14ac:dyDescent="0.4">
      <c r="B85" s="500"/>
      <c r="C85" s="504"/>
      <c r="D85" s="504"/>
      <c r="E85" s="505"/>
      <c r="F85" s="530"/>
      <c r="G85" s="531"/>
      <c r="H85" s="532"/>
      <c r="I85" s="488" t="s">
        <v>110</v>
      </c>
      <c r="J85" s="455"/>
      <c r="K85" s="350" t="s">
        <v>111</v>
      </c>
      <c r="L85" s="538"/>
      <c r="M85" s="538"/>
      <c r="N85" s="351" t="s">
        <v>70</v>
      </c>
      <c r="O85" s="538"/>
      <c r="P85" s="538"/>
      <c r="Q85" s="352"/>
      <c r="R85" s="353"/>
      <c r="S85" s="354"/>
      <c r="T85" s="354"/>
      <c r="U85" s="354"/>
      <c r="V85" s="354"/>
      <c r="W85" s="354"/>
      <c r="X85" s="354"/>
      <c r="Y85" s="354"/>
      <c r="Z85" s="354"/>
      <c r="AA85" s="354"/>
      <c r="AB85" s="354"/>
      <c r="AC85" s="354"/>
      <c r="AD85" s="354"/>
      <c r="AE85" s="354"/>
      <c r="AF85" s="354"/>
      <c r="AG85" s="354"/>
      <c r="AH85" s="354"/>
      <c r="AI85" s="354"/>
      <c r="AJ85" s="354"/>
      <c r="AK85" s="355"/>
      <c r="AL85" s="356"/>
      <c r="AP85" s="10"/>
      <c r="AR85" s="10"/>
      <c r="AS85" s="10"/>
      <c r="AT85" s="10"/>
      <c r="AU85" s="10"/>
    </row>
    <row r="86" spans="2:77" s="289" customFormat="1" ht="24.95" customHeight="1" x14ac:dyDescent="0.4">
      <c r="B86" s="500"/>
      <c r="C86" s="504"/>
      <c r="D86" s="504"/>
      <c r="E86" s="505"/>
      <c r="F86" s="530"/>
      <c r="G86" s="531"/>
      <c r="H86" s="532"/>
      <c r="I86" s="533"/>
      <c r="J86" s="534"/>
      <c r="K86" s="594"/>
      <c r="L86" s="595"/>
      <c r="M86" s="595"/>
      <c r="N86" s="595"/>
      <c r="O86" s="595"/>
      <c r="P86" s="595"/>
      <c r="Q86" s="595"/>
      <c r="R86" s="595"/>
      <c r="S86" s="595"/>
      <c r="T86" s="595"/>
      <c r="U86" s="595"/>
      <c r="V86" s="595"/>
      <c r="W86" s="595"/>
      <c r="X86" s="595"/>
      <c r="Y86" s="595"/>
      <c r="Z86" s="595"/>
      <c r="AA86" s="595"/>
      <c r="AB86" s="595"/>
      <c r="AC86" s="595"/>
      <c r="AD86" s="595"/>
      <c r="AE86" s="595"/>
      <c r="AF86" s="595"/>
      <c r="AG86" s="595"/>
      <c r="AH86" s="595"/>
      <c r="AI86" s="595"/>
      <c r="AJ86" s="595"/>
      <c r="AK86" s="596"/>
      <c r="AL86" s="357"/>
      <c r="AQ86" s="10"/>
      <c r="AR86" s="10"/>
      <c r="AS86" s="10"/>
      <c r="BY86" s="10"/>
    </row>
    <row r="87" spans="2:77" s="289" customFormat="1" ht="24.95" customHeight="1" x14ac:dyDescent="0.4">
      <c r="B87" s="500"/>
      <c r="C87" s="504"/>
      <c r="D87" s="504"/>
      <c r="E87" s="505"/>
      <c r="F87" s="530"/>
      <c r="G87" s="531"/>
      <c r="H87" s="532"/>
      <c r="I87" s="535"/>
      <c r="J87" s="459"/>
      <c r="K87" s="597"/>
      <c r="L87" s="597"/>
      <c r="M87" s="597"/>
      <c r="N87" s="597"/>
      <c r="O87" s="597"/>
      <c r="P87" s="597"/>
      <c r="Q87" s="597"/>
      <c r="R87" s="597"/>
      <c r="S87" s="597"/>
      <c r="T87" s="597"/>
      <c r="U87" s="597"/>
      <c r="V87" s="597"/>
      <c r="W87" s="597"/>
      <c r="X87" s="597"/>
      <c r="Y87" s="597"/>
      <c r="Z87" s="597"/>
      <c r="AA87" s="597"/>
      <c r="AB87" s="597"/>
      <c r="AC87" s="597"/>
      <c r="AD87" s="597"/>
      <c r="AE87" s="597"/>
      <c r="AF87" s="597"/>
      <c r="AG87" s="597"/>
      <c r="AH87" s="597"/>
      <c r="AI87" s="597"/>
      <c r="AJ87" s="597"/>
      <c r="AK87" s="598"/>
      <c r="AL87" s="357"/>
      <c r="AQ87" s="10"/>
      <c r="AR87" s="10"/>
      <c r="AS87" s="10"/>
      <c r="BY87" s="10"/>
    </row>
    <row r="88" spans="2:77" s="289" customFormat="1" ht="15" customHeight="1" x14ac:dyDescent="0.4">
      <c r="B88" s="500"/>
      <c r="C88" s="504"/>
      <c r="D88" s="504"/>
      <c r="E88" s="505"/>
      <c r="F88" s="530"/>
      <c r="G88" s="531"/>
      <c r="H88" s="532"/>
      <c r="I88" s="488" t="s">
        <v>113</v>
      </c>
      <c r="J88" s="455"/>
      <c r="K88" s="540"/>
      <c r="L88" s="540"/>
      <c r="M88" s="540"/>
      <c r="N88" s="540"/>
      <c r="O88" s="540"/>
      <c r="P88" s="540"/>
      <c r="Q88" s="540"/>
      <c r="R88" s="540"/>
      <c r="S88" s="540"/>
      <c r="T88" s="540"/>
      <c r="U88" s="540"/>
      <c r="V88" s="540"/>
      <c r="W88" s="540"/>
      <c r="X88" s="540"/>
      <c r="Y88" s="540"/>
      <c r="Z88" s="540"/>
      <c r="AA88" s="540"/>
      <c r="AB88" s="540"/>
      <c r="AC88" s="540"/>
      <c r="AD88" s="540"/>
      <c r="AE88" s="540"/>
      <c r="AF88" s="540"/>
      <c r="AG88" s="540"/>
      <c r="AH88" s="540"/>
      <c r="AI88" s="540"/>
      <c r="AJ88" s="540"/>
      <c r="AK88" s="541"/>
      <c r="AL88" s="357"/>
      <c r="AM88" s="10"/>
      <c r="BY88" s="10"/>
    </row>
    <row r="89" spans="2:77" s="289" customFormat="1" ht="30" customHeight="1" x14ac:dyDescent="0.4">
      <c r="B89" s="500"/>
      <c r="C89" s="504"/>
      <c r="D89" s="504"/>
      <c r="E89" s="505"/>
      <c r="F89" s="530"/>
      <c r="G89" s="531"/>
      <c r="H89" s="532"/>
      <c r="I89" s="535" t="s">
        <v>115</v>
      </c>
      <c r="J89" s="459"/>
      <c r="K89" s="542"/>
      <c r="L89" s="542"/>
      <c r="M89" s="542"/>
      <c r="N89" s="542"/>
      <c r="O89" s="542"/>
      <c r="P89" s="542"/>
      <c r="Q89" s="542"/>
      <c r="R89" s="542"/>
      <c r="S89" s="542"/>
      <c r="T89" s="542"/>
      <c r="U89" s="542"/>
      <c r="V89" s="542"/>
      <c r="W89" s="542"/>
      <c r="X89" s="542"/>
      <c r="Y89" s="542"/>
      <c r="Z89" s="542"/>
      <c r="AA89" s="542"/>
      <c r="AB89" s="542"/>
      <c r="AC89" s="542"/>
      <c r="AD89" s="542"/>
      <c r="AE89" s="542"/>
      <c r="AF89" s="542"/>
      <c r="AG89" s="542"/>
      <c r="AH89" s="542"/>
      <c r="AI89" s="542"/>
      <c r="AJ89" s="542"/>
      <c r="AK89" s="543"/>
      <c r="AL89" s="358"/>
      <c r="AM89" s="10"/>
      <c r="AO89" s="10"/>
      <c r="AP89" s="10"/>
      <c r="AQ89" s="10"/>
      <c r="AR89" s="10"/>
      <c r="AS89" s="10"/>
      <c r="AT89" s="10"/>
      <c r="AU89" s="10"/>
    </row>
    <row r="90" spans="2:77" s="278" customFormat="1" ht="15" customHeight="1" x14ac:dyDescent="0.4">
      <c r="B90" s="500"/>
      <c r="C90" s="504"/>
      <c r="D90" s="504"/>
      <c r="E90" s="505"/>
      <c r="F90" s="530"/>
      <c r="G90" s="531"/>
      <c r="H90" s="532"/>
      <c r="I90" s="488" t="s">
        <v>113</v>
      </c>
      <c r="J90" s="455"/>
      <c r="K90" s="540"/>
      <c r="L90" s="540"/>
      <c r="M90" s="540"/>
      <c r="N90" s="540"/>
      <c r="O90" s="540"/>
      <c r="P90" s="540"/>
      <c r="Q90" s="540"/>
      <c r="R90" s="540"/>
      <c r="S90" s="540"/>
      <c r="T90" s="540"/>
      <c r="U90" s="540"/>
      <c r="V90" s="540"/>
      <c r="W90" s="540"/>
      <c r="X90" s="540"/>
      <c r="Y90" s="540"/>
      <c r="Z90" s="540"/>
      <c r="AA90" s="540"/>
      <c r="AB90" s="540"/>
      <c r="AC90" s="540"/>
      <c r="AD90" s="540"/>
      <c r="AE90" s="540"/>
      <c r="AF90" s="540"/>
      <c r="AG90" s="540"/>
      <c r="AH90" s="540"/>
      <c r="AI90" s="540"/>
      <c r="AJ90" s="540"/>
      <c r="AK90" s="541"/>
      <c r="AL90" s="358"/>
      <c r="AM90" s="10"/>
      <c r="AO90" s="10"/>
      <c r="AP90" s="10"/>
      <c r="AQ90" s="10"/>
      <c r="AR90" s="10"/>
      <c r="AS90" s="10"/>
      <c r="AT90" s="10"/>
      <c r="AU90" s="10"/>
    </row>
    <row r="91" spans="2:77" s="289" customFormat="1" ht="30" customHeight="1" x14ac:dyDescent="0.4">
      <c r="B91" s="500"/>
      <c r="C91" s="504"/>
      <c r="D91" s="504"/>
      <c r="E91" s="505"/>
      <c r="F91" s="530"/>
      <c r="G91" s="531"/>
      <c r="H91" s="532"/>
      <c r="I91" s="535" t="s">
        <v>116</v>
      </c>
      <c r="J91" s="459"/>
      <c r="K91" s="542"/>
      <c r="L91" s="542"/>
      <c r="M91" s="542"/>
      <c r="N91" s="542"/>
      <c r="O91" s="542"/>
      <c r="P91" s="542"/>
      <c r="Q91" s="542"/>
      <c r="R91" s="542"/>
      <c r="S91" s="542"/>
      <c r="T91" s="542"/>
      <c r="U91" s="542"/>
      <c r="V91" s="542"/>
      <c r="W91" s="542"/>
      <c r="X91" s="542"/>
      <c r="Y91" s="542"/>
      <c r="Z91" s="542"/>
      <c r="AA91" s="542"/>
      <c r="AB91" s="542"/>
      <c r="AC91" s="542"/>
      <c r="AD91" s="542"/>
      <c r="AE91" s="542"/>
      <c r="AF91" s="542"/>
      <c r="AG91" s="542"/>
      <c r="AH91" s="542"/>
      <c r="AI91" s="542"/>
      <c r="AJ91" s="542"/>
      <c r="AK91" s="543"/>
      <c r="AL91" s="358"/>
      <c r="AM91" s="10"/>
      <c r="AN91" s="10"/>
      <c r="AO91" s="10"/>
      <c r="AP91" s="10"/>
      <c r="AQ91" s="10"/>
      <c r="AR91" s="10"/>
      <c r="AS91" s="10"/>
      <c r="AT91" s="10"/>
      <c r="AU91" s="10"/>
    </row>
    <row r="92" spans="2:77" s="289" customFormat="1" ht="24.95" customHeight="1" x14ac:dyDescent="0.4">
      <c r="B92" s="500"/>
      <c r="C92" s="504"/>
      <c r="D92" s="504"/>
      <c r="E92" s="505"/>
      <c r="F92" s="530"/>
      <c r="G92" s="531"/>
      <c r="H92" s="532"/>
      <c r="I92" s="574" t="s">
        <v>117</v>
      </c>
      <c r="J92" s="481"/>
      <c r="K92" s="486"/>
      <c r="L92" s="487"/>
      <c r="M92" s="487"/>
      <c r="N92" s="487"/>
      <c r="O92" s="487"/>
      <c r="P92" s="487"/>
      <c r="Q92" s="487"/>
      <c r="R92" s="487"/>
      <c r="S92" s="487"/>
      <c r="T92" s="487"/>
      <c r="U92" s="487"/>
      <c r="V92" s="487"/>
      <c r="W92" s="359" t="s">
        <v>651</v>
      </c>
      <c r="X92" s="483" t="s">
        <v>118</v>
      </c>
      <c r="Y92" s="485"/>
      <c r="Z92" s="486"/>
      <c r="AA92" s="487"/>
      <c r="AB92" s="487"/>
      <c r="AC92" s="487"/>
      <c r="AD92" s="487"/>
      <c r="AE92" s="487"/>
      <c r="AF92" s="487"/>
      <c r="AG92" s="487"/>
      <c r="AH92" s="487"/>
      <c r="AI92" s="487"/>
      <c r="AJ92" s="487"/>
      <c r="AK92" s="303" t="s">
        <v>651</v>
      </c>
      <c r="AL92" s="358"/>
      <c r="AM92" s="10"/>
      <c r="AN92" s="10"/>
      <c r="AO92" s="10"/>
      <c r="AP92" s="10"/>
      <c r="AQ92" s="10"/>
      <c r="AR92" s="10"/>
      <c r="AS92" s="10"/>
      <c r="AT92" s="10"/>
      <c r="AU92" s="10"/>
    </row>
    <row r="93" spans="2:77" s="289" customFormat="1" ht="24.95" customHeight="1" x14ac:dyDescent="0.4">
      <c r="B93" s="500"/>
      <c r="C93" s="504"/>
      <c r="D93" s="504"/>
      <c r="E93" s="505"/>
      <c r="F93" s="530"/>
      <c r="G93" s="531"/>
      <c r="H93" s="532"/>
      <c r="I93" s="574" t="s">
        <v>119</v>
      </c>
      <c r="J93" s="481"/>
      <c r="K93" s="482"/>
      <c r="L93" s="482"/>
      <c r="M93" s="482"/>
      <c r="N93" s="482"/>
      <c r="O93" s="482"/>
      <c r="P93" s="482"/>
      <c r="Q93" s="482"/>
      <c r="R93" s="482"/>
      <c r="S93" s="482"/>
      <c r="T93" s="482"/>
      <c r="U93" s="482"/>
      <c r="V93" s="482"/>
      <c r="W93" s="482"/>
      <c r="X93" s="483" t="s">
        <v>120</v>
      </c>
      <c r="Y93" s="485"/>
      <c r="Z93" s="486"/>
      <c r="AA93" s="487"/>
      <c r="AB93" s="487"/>
      <c r="AC93" s="487"/>
      <c r="AD93" s="487"/>
      <c r="AE93" s="487"/>
      <c r="AF93" s="487"/>
      <c r="AG93" s="487"/>
      <c r="AH93" s="487"/>
      <c r="AI93" s="487"/>
      <c r="AJ93" s="487"/>
      <c r="AK93" s="303" t="s">
        <v>651</v>
      </c>
      <c r="AL93" s="10"/>
      <c r="AM93" s="10"/>
      <c r="AN93" s="10"/>
      <c r="AO93" s="10"/>
      <c r="AP93" s="10"/>
      <c r="AQ93" s="10"/>
      <c r="AR93" s="10"/>
      <c r="AS93" s="10"/>
      <c r="AT93" s="10"/>
      <c r="AU93" s="10"/>
      <c r="AV93" s="304" t="s">
        <v>121</v>
      </c>
    </row>
    <row r="94" spans="2:77" s="289" customFormat="1" ht="24.95" customHeight="1" x14ac:dyDescent="0.4">
      <c r="B94" s="500"/>
      <c r="C94" s="504"/>
      <c r="D94" s="504"/>
      <c r="E94" s="505"/>
      <c r="F94" s="530"/>
      <c r="G94" s="531"/>
      <c r="H94" s="532"/>
      <c r="I94" s="488" t="s">
        <v>122</v>
      </c>
      <c r="J94" s="455"/>
      <c r="K94" s="486"/>
      <c r="L94" s="487"/>
      <c r="M94" s="487"/>
      <c r="N94" s="487"/>
      <c r="O94" s="487"/>
      <c r="P94" s="487"/>
      <c r="Q94" s="487"/>
      <c r="R94" s="487"/>
      <c r="S94" s="487"/>
      <c r="T94" s="414" t="s">
        <v>123</v>
      </c>
      <c r="U94" s="487"/>
      <c r="V94" s="487"/>
      <c r="W94" s="487"/>
      <c r="X94" s="487"/>
      <c r="Y94" s="487"/>
      <c r="Z94" s="487"/>
      <c r="AA94" s="487"/>
      <c r="AB94" s="487"/>
      <c r="AC94" s="487"/>
      <c r="AD94" s="487"/>
      <c r="AE94" s="487"/>
      <c r="AF94" s="518" t="s">
        <v>658</v>
      </c>
      <c r="AG94" s="519"/>
      <c r="AH94" s="519"/>
      <c r="AI94" s="519"/>
      <c r="AJ94" s="519"/>
      <c r="AK94" s="520"/>
      <c r="AL94" s="10"/>
      <c r="AM94" s="10"/>
      <c r="AN94" s="10"/>
      <c r="AO94" s="10"/>
      <c r="AP94" s="10"/>
      <c r="AQ94" s="10"/>
      <c r="AR94" s="10"/>
      <c r="AS94" s="10"/>
      <c r="AT94" s="10"/>
      <c r="AU94" s="10"/>
      <c r="AV94" s="306" t="str">
        <f>K94&amp;T94&amp;U94</f>
        <v>@</v>
      </c>
    </row>
    <row r="95" spans="2:77" s="289" customFormat="1" ht="15" customHeight="1" x14ac:dyDescent="0.4">
      <c r="B95" s="500"/>
      <c r="C95" s="504"/>
      <c r="D95" s="504"/>
      <c r="E95" s="505"/>
      <c r="F95" s="530"/>
      <c r="G95" s="531"/>
      <c r="H95" s="532"/>
      <c r="I95" s="516"/>
      <c r="J95" s="517"/>
      <c r="K95" s="521" t="str">
        <f>IF(K94="","",K94&amp;T94&amp;U94)</f>
        <v/>
      </c>
      <c r="L95" s="522"/>
      <c r="M95" s="522"/>
      <c r="N95" s="522"/>
      <c r="O95" s="522"/>
      <c r="P95" s="522"/>
      <c r="Q95" s="522"/>
      <c r="R95" s="522"/>
      <c r="S95" s="522"/>
      <c r="T95" s="522"/>
      <c r="U95" s="522"/>
      <c r="V95" s="522"/>
      <c r="W95" s="522"/>
      <c r="X95" s="522"/>
      <c r="Y95" s="522"/>
      <c r="Z95" s="522"/>
      <c r="AA95" s="522"/>
      <c r="AB95" s="522"/>
      <c r="AC95" s="522"/>
      <c r="AD95" s="522"/>
      <c r="AE95" s="522"/>
      <c r="AF95" s="522"/>
      <c r="AG95" s="522"/>
      <c r="AH95" s="522"/>
      <c r="AI95" s="522"/>
      <c r="AJ95" s="522"/>
      <c r="AK95" s="523"/>
      <c r="AL95" s="358"/>
      <c r="AM95" s="10"/>
      <c r="AN95" s="10"/>
      <c r="AO95" s="10"/>
      <c r="AP95" s="10"/>
      <c r="AQ95" s="10"/>
      <c r="AR95" s="10"/>
      <c r="AS95" s="10"/>
      <c r="AT95" s="10"/>
      <c r="AU95" s="10"/>
    </row>
    <row r="96" spans="2:77" s="289" customFormat="1" ht="30" customHeight="1" thickBot="1" x14ac:dyDescent="0.45">
      <c r="B96" s="501"/>
      <c r="C96" s="506"/>
      <c r="D96" s="506"/>
      <c r="E96" s="507"/>
      <c r="F96" s="12" t="s">
        <v>196</v>
      </c>
      <c r="G96" s="524" t="s">
        <v>197</v>
      </c>
      <c r="H96" s="525"/>
      <c r="I96" s="13"/>
      <c r="J96" s="14"/>
      <c r="K96" s="361" t="s">
        <v>98</v>
      </c>
      <c r="L96" s="526" t="s">
        <v>198</v>
      </c>
      <c r="M96" s="526"/>
      <c r="N96" s="361" t="s">
        <v>98</v>
      </c>
      <c r="O96" s="526" t="s">
        <v>199</v>
      </c>
      <c r="P96" s="526"/>
      <c r="Q96" s="526"/>
      <c r="R96" s="526"/>
      <c r="S96" s="526"/>
      <c r="T96" s="526"/>
      <c r="U96" s="526"/>
      <c r="V96" s="526"/>
      <c r="W96" s="526"/>
      <c r="X96" s="526"/>
      <c r="Y96" s="526"/>
      <c r="Z96" s="526"/>
      <c r="AA96" s="362" t="s">
        <v>167</v>
      </c>
      <c r="AB96" s="527" t="s">
        <v>200</v>
      </c>
      <c r="AC96" s="528"/>
      <c r="AD96" s="528"/>
      <c r="AE96" s="528"/>
      <c r="AF96" s="528"/>
      <c r="AG96" s="528"/>
      <c r="AH96" s="528"/>
      <c r="AI96" s="528"/>
      <c r="AJ96" s="528"/>
      <c r="AK96" s="529"/>
      <c r="AL96" s="358"/>
      <c r="AM96" s="10"/>
      <c r="AN96" s="10" t="s">
        <v>102</v>
      </c>
      <c r="AO96" s="10" t="str">
        <f>IF($N$96="□","■","")</f>
        <v>■</v>
      </c>
      <c r="AP96" s="10"/>
      <c r="AQ96" s="10" t="s">
        <v>102</v>
      </c>
      <c r="AR96" s="10" t="str">
        <f>IF($K$96="□","■","")</f>
        <v>■</v>
      </c>
      <c r="AS96" s="10"/>
      <c r="AT96" s="10"/>
      <c r="AU96" s="10"/>
    </row>
    <row r="97" spans="2:50" s="289" customFormat="1" ht="9.9499999999999993" customHeight="1" thickBot="1" x14ac:dyDescent="0.3">
      <c r="B97" s="10"/>
      <c r="C97" s="10"/>
      <c r="D97" s="363"/>
      <c r="E97" s="363"/>
      <c r="F97" s="363"/>
      <c r="G97" s="363"/>
      <c r="H97" s="363"/>
      <c r="I97" s="364"/>
      <c r="J97" s="364"/>
      <c r="K97" s="364"/>
      <c r="L97" s="364"/>
      <c r="M97" s="10"/>
      <c r="N97" s="10"/>
      <c r="O97" s="10"/>
      <c r="P97" s="364"/>
      <c r="Q97" s="10"/>
      <c r="R97" s="365"/>
      <c r="S97" s="365"/>
      <c r="T97" s="366"/>
      <c r="U97" s="366"/>
      <c r="V97" s="366"/>
      <c r="W97" s="366"/>
      <c r="X97" s="366"/>
      <c r="Y97" s="366"/>
      <c r="Z97" s="366"/>
      <c r="AA97" s="366"/>
      <c r="AB97" s="10"/>
      <c r="AC97" s="365"/>
      <c r="AD97" s="365"/>
      <c r="AE97" s="364"/>
      <c r="AF97" s="10"/>
      <c r="AG97" s="10"/>
      <c r="AH97" s="10"/>
      <c r="AI97" s="10"/>
      <c r="AJ97" s="10"/>
      <c r="AK97" s="10"/>
      <c r="AL97" s="10"/>
      <c r="AM97" s="10"/>
      <c r="AN97" s="10"/>
      <c r="AO97" s="10"/>
      <c r="AP97" s="10"/>
      <c r="AQ97" s="10"/>
      <c r="AR97" s="10"/>
      <c r="AS97" s="10"/>
      <c r="AT97" s="10"/>
      <c r="AU97" s="10"/>
    </row>
    <row r="98" spans="2:50" s="289" customFormat="1" ht="30" customHeight="1" x14ac:dyDescent="0.4">
      <c r="B98" s="499" t="s">
        <v>201</v>
      </c>
      <c r="C98" s="502" t="s">
        <v>202</v>
      </c>
      <c r="D98" s="502"/>
      <c r="E98" s="503"/>
      <c r="F98" s="508" t="s">
        <v>124</v>
      </c>
      <c r="G98" s="509"/>
      <c r="H98" s="509"/>
      <c r="I98" s="510" t="s">
        <v>125</v>
      </c>
      <c r="J98" s="511"/>
      <c r="K98" s="512" t="s">
        <v>203</v>
      </c>
      <c r="L98" s="512"/>
      <c r="M98" s="513"/>
      <c r="N98" s="514"/>
      <c r="O98" s="512"/>
      <c r="P98" s="512"/>
      <c r="Q98" s="512"/>
      <c r="R98" s="512"/>
      <c r="S98" s="512"/>
      <c r="T98" s="512"/>
      <c r="U98" s="512"/>
      <c r="V98" s="367" t="s">
        <v>98</v>
      </c>
      <c r="W98" s="515" t="s">
        <v>204</v>
      </c>
      <c r="X98" s="515"/>
      <c r="Y98" s="515"/>
      <c r="Z98" s="367" t="s">
        <v>98</v>
      </c>
      <c r="AA98" s="515" t="s">
        <v>128</v>
      </c>
      <c r="AB98" s="515"/>
      <c r="AC98" s="515"/>
      <c r="AD98" s="368" t="s">
        <v>167</v>
      </c>
      <c r="AE98" s="549" t="s">
        <v>205</v>
      </c>
      <c r="AF98" s="549"/>
      <c r="AG98" s="549"/>
      <c r="AH98" s="549"/>
      <c r="AI98" s="549"/>
      <c r="AJ98" s="549"/>
      <c r="AK98" s="550"/>
      <c r="AL98" s="10"/>
      <c r="AM98" s="10"/>
      <c r="AN98" s="10" t="s">
        <v>102</v>
      </c>
      <c r="AO98" s="10" t="str">
        <f>IF($Z$98="□","■","")</f>
        <v>■</v>
      </c>
      <c r="AP98" s="10"/>
      <c r="AQ98" s="10" t="s">
        <v>102</v>
      </c>
      <c r="AR98" s="10" t="str">
        <f>IF($V$98="□","■","")</f>
        <v>■</v>
      </c>
      <c r="AS98" s="311"/>
      <c r="AT98" s="10"/>
      <c r="AU98" s="10"/>
    </row>
    <row r="99" spans="2:50" s="289" customFormat="1" ht="18.95" customHeight="1" x14ac:dyDescent="0.4">
      <c r="B99" s="500"/>
      <c r="C99" s="504"/>
      <c r="D99" s="504"/>
      <c r="E99" s="505"/>
      <c r="F99" s="454" t="s">
        <v>193</v>
      </c>
      <c r="G99" s="454"/>
      <c r="H99" s="455"/>
      <c r="I99" s="335" t="s">
        <v>98</v>
      </c>
      <c r="J99" s="551" t="s">
        <v>194</v>
      </c>
      <c r="K99" s="551"/>
      <c r="L99" s="551"/>
      <c r="M99" s="551"/>
      <c r="N99" s="369"/>
      <c r="O99" s="370"/>
      <c r="P99" s="370"/>
      <c r="Q99" s="370"/>
      <c r="R99" s="370"/>
      <c r="S99" s="370"/>
      <c r="T99" s="370"/>
      <c r="U99" s="370"/>
      <c r="V99" s="370"/>
      <c r="W99" s="370"/>
      <c r="X99" s="370"/>
      <c r="Y99" s="370"/>
      <c r="Z99" s="370"/>
      <c r="AA99" s="371"/>
      <c r="AB99" s="551"/>
      <c r="AC99" s="551"/>
      <c r="AD99" s="551"/>
      <c r="AE99" s="551"/>
      <c r="AF99" s="551"/>
      <c r="AG99" s="551"/>
      <c r="AH99" s="551"/>
      <c r="AI99" s="369"/>
      <c r="AJ99" s="369"/>
      <c r="AK99" s="372"/>
      <c r="AL99" s="10"/>
      <c r="AN99" s="10" t="s">
        <v>102</v>
      </c>
      <c r="AO99" s="10" t="str">
        <f>IF(AND($I$101="□",$I$100="□"),"■","")</f>
        <v>■</v>
      </c>
      <c r="AW99" s="10"/>
      <c r="AX99" s="10"/>
    </row>
    <row r="100" spans="2:50" s="289" customFormat="1" ht="18.95" customHeight="1" x14ac:dyDescent="0.4">
      <c r="B100" s="500"/>
      <c r="C100" s="504"/>
      <c r="D100" s="504"/>
      <c r="E100" s="505"/>
      <c r="F100" s="539"/>
      <c r="G100" s="539"/>
      <c r="H100" s="534"/>
      <c r="I100" s="327" t="s">
        <v>98</v>
      </c>
      <c r="J100" s="536" t="s">
        <v>206</v>
      </c>
      <c r="K100" s="536"/>
      <c r="L100" s="536"/>
      <c r="M100" s="536"/>
      <c r="N100" s="333"/>
      <c r="O100" s="328"/>
      <c r="P100" s="328"/>
      <c r="Q100" s="328"/>
      <c r="R100" s="328"/>
      <c r="S100" s="328"/>
      <c r="T100" s="373"/>
      <c r="U100" s="328"/>
      <c r="V100" s="328"/>
      <c r="W100" s="328"/>
      <c r="X100" s="328"/>
      <c r="Y100" s="328"/>
      <c r="Z100" s="328"/>
      <c r="AA100" s="373"/>
      <c r="AB100" s="333"/>
      <c r="AC100" s="333"/>
      <c r="AD100" s="333"/>
      <c r="AE100" s="333"/>
      <c r="AF100" s="333"/>
      <c r="AG100" s="333"/>
      <c r="AH100" s="333"/>
      <c r="AI100" s="333"/>
      <c r="AJ100" s="333"/>
      <c r="AK100" s="374"/>
      <c r="AL100" s="10"/>
      <c r="AN100" s="10" t="s">
        <v>102</v>
      </c>
      <c r="AO100" s="10" t="str">
        <f>IF(AND($I$101="□",$I$99="□"),"■","")</f>
        <v>■</v>
      </c>
      <c r="AQ100" s="10"/>
      <c r="AR100" s="10"/>
      <c r="AT100" s="10"/>
      <c r="AU100" s="10"/>
      <c r="AW100" s="10"/>
      <c r="AX100" s="10"/>
    </row>
    <row r="101" spans="2:50" s="289" customFormat="1" ht="18.95" customHeight="1" x14ac:dyDescent="0.4">
      <c r="B101" s="500"/>
      <c r="C101" s="504"/>
      <c r="D101" s="504"/>
      <c r="E101" s="505"/>
      <c r="F101" s="458"/>
      <c r="G101" s="458"/>
      <c r="H101" s="459"/>
      <c r="I101" s="338" t="s">
        <v>98</v>
      </c>
      <c r="J101" s="552" t="s">
        <v>195</v>
      </c>
      <c r="K101" s="552"/>
      <c r="L101" s="552"/>
      <c r="M101" s="552"/>
      <c r="N101" s="346"/>
      <c r="O101" s="375"/>
      <c r="P101" s="375"/>
      <c r="Q101" s="375"/>
      <c r="R101" s="375"/>
      <c r="S101" s="375"/>
      <c r="T101" s="346"/>
      <c r="U101" s="375"/>
      <c r="V101" s="375"/>
      <c r="W101" s="375"/>
      <c r="X101" s="375"/>
      <c r="Y101" s="375"/>
      <c r="Z101" s="375"/>
      <c r="AA101" s="346"/>
      <c r="AB101" s="347"/>
      <c r="AC101" s="347"/>
      <c r="AD101" s="347"/>
      <c r="AE101" s="347"/>
      <c r="AF101" s="347"/>
      <c r="AG101" s="347"/>
      <c r="AH101" s="347"/>
      <c r="AI101" s="347"/>
      <c r="AJ101" s="347"/>
      <c r="AK101" s="376"/>
      <c r="AL101" s="10"/>
      <c r="AN101" s="10" t="s">
        <v>102</v>
      </c>
      <c r="AO101" s="10" t="str">
        <f>IF(AND($I$99="□",$I$100="□"),"■","")</f>
        <v>■</v>
      </c>
      <c r="AQ101" s="10"/>
      <c r="AR101" s="10"/>
      <c r="AT101" s="10"/>
      <c r="AU101" s="10"/>
      <c r="AW101" s="10"/>
      <c r="AX101" s="10"/>
    </row>
    <row r="102" spans="2:50" s="289" customFormat="1" ht="18" customHeight="1" x14ac:dyDescent="0.4">
      <c r="B102" s="500"/>
      <c r="C102" s="504"/>
      <c r="D102" s="504"/>
      <c r="E102" s="505"/>
      <c r="F102" s="454" t="s">
        <v>110</v>
      </c>
      <c r="G102" s="454"/>
      <c r="H102" s="455"/>
      <c r="I102" s="377" t="s">
        <v>111</v>
      </c>
      <c r="J102" s="538"/>
      <c r="K102" s="538"/>
      <c r="L102" s="378" t="s">
        <v>70</v>
      </c>
      <c r="M102" s="538"/>
      <c r="N102" s="538"/>
      <c r="O102" s="544"/>
      <c r="P102" s="544"/>
      <c r="Q102" s="544"/>
      <c r="R102" s="544"/>
      <c r="S102" s="544"/>
      <c r="T102" s="544"/>
      <c r="U102" s="544"/>
      <c r="V102" s="544"/>
      <c r="W102" s="544"/>
      <c r="X102" s="544"/>
      <c r="Y102" s="544"/>
      <c r="Z102" s="544"/>
      <c r="AA102" s="544"/>
      <c r="AB102" s="544"/>
      <c r="AC102" s="544"/>
      <c r="AD102" s="544"/>
      <c r="AE102" s="544"/>
      <c r="AF102" s="544"/>
      <c r="AG102" s="544"/>
      <c r="AH102" s="544"/>
      <c r="AI102" s="544"/>
      <c r="AJ102" s="544"/>
      <c r="AK102" s="545"/>
      <c r="AL102" s="10"/>
    </row>
    <row r="103" spans="2:50" s="289" customFormat="1" ht="24.95" customHeight="1" x14ac:dyDescent="0.4">
      <c r="B103" s="500"/>
      <c r="C103" s="504"/>
      <c r="D103" s="504"/>
      <c r="E103" s="505"/>
      <c r="F103" s="539"/>
      <c r="G103" s="539"/>
      <c r="H103" s="534"/>
      <c r="I103" s="546"/>
      <c r="J103" s="547"/>
      <c r="K103" s="547"/>
      <c r="L103" s="547"/>
      <c r="M103" s="547"/>
      <c r="N103" s="547"/>
      <c r="O103" s="547"/>
      <c r="P103" s="547"/>
      <c r="Q103" s="547"/>
      <c r="R103" s="547"/>
      <c r="S103" s="547"/>
      <c r="T103" s="547"/>
      <c r="U103" s="547"/>
      <c r="V103" s="547"/>
      <c r="W103" s="547"/>
      <c r="X103" s="547"/>
      <c r="Y103" s="547"/>
      <c r="Z103" s="547"/>
      <c r="AA103" s="547"/>
      <c r="AB103" s="547"/>
      <c r="AC103" s="547"/>
      <c r="AD103" s="547"/>
      <c r="AE103" s="547"/>
      <c r="AF103" s="547"/>
      <c r="AG103" s="547"/>
      <c r="AH103" s="547"/>
      <c r="AI103" s="547"/>
      <c r="AJ103" s="547"/>
      <c r="AK103" s="548"/>
      <c r="AL103" s="10"/>
    </row>
    <row r="104" spans="2:50" s="289" customFormat="1" ht="24.95" customHeight="1" x14ac:dyDescent="0.4">
      <c r="B104" s="500"/>
      <c r="C104" s="504"/>
      <c r="D104" s="504"/>
      <c r="E104" s="505"/>
      <c r="F104" s="458"/>
      <c r="G104" s="458"/>
      <c r="H104" s="459"/>
      <c r="I104" s="460"/>
      <c r="J104" s="460"/>
      <c r="K104" s="460"/>
      <c r="L104" s="460"/>
      <c r="M104" s="460"/>
      <c r="N104" s="460"/>
      <c r="O104" s="460"/>
      <c r="P104" s="460"/>
      <c r="Q104" s="460"/>
      <c r="R104" s="460"/>
      <c r="S104" s="460"/>
      <c r="T104" s="460"/>
      <c r="U104" s="460"/>
      <c r="V104" s="460"/>
      <c r="W104" s="460"/>
      <c r="X104" s="460"/>
      <c r="Y104" s="460"/>
      <c r="Z104" s="460"/>
      <c r="AA104" s="460"/>
      <c r="AB104" s="460"/>
      <c r="AC104" s="460"/>
      <c r="AD104" s="460"/>
      <c r="AE104" s="460"/>
      <c r="AF104" s="460"/>
      <c r="AG104" s="460"/>
      <c r="AH104" s="460"/>
      <c r="AI104" s="460"/>
      <c r="AJ104" s="460"/>
      <c r="AK104" s="461"/>
      <c r="AL104" s="10"/>
    </row>
    <row r="105" spans="2:50" s="289" customFormat="1" ht="15" customHeight="1" x14ac:dyDescent="0.4">
      <c r="B105" s="500"/>
      <c r="C105" s="504"/>
      <c r="D105" s="504"/>
      <c r="E105" s="505"/>
      <c r="F105" s="454" t="s">
        <v>113</v>
      </c>
      <c r="G105" s="454"/>
      <c r="H105" s="455"/>
      <c r="I105" s="456"/>
      <c r="J105" s="456"/>
      <c r="K105" s="456"/>
      <c r="L105" s="456"/>
      <c r="M105" s="456"/>
      <c r="N105" s="456"/>
      <c r="O105" s="456"/>
      <c r="P105" s="456"/>
      <c r="Q105" s="456"/>
      <c r="R105" s="456"/>
      <c r="S105" s="456"/>
      <c r="T105" s="456"/>
      <c r="U105" s="456"/>
      <c r="V105" s="456"/>
      <c r="W105" s="456"/>
      <c r="X105" s="456"/>
      <c r="Y105" s="456"/>
      <c r="Z105" s="456"/>
      <c r="AA105" s="456"/>
      <c r="AB105" s="456"/>
      <c r="AC105" s="456"/>
      <c r="AD105" s="456"/>
      <c r="AE105" s="456"/>
      <c r="AF105" s="456"/>
      <c r="AG105" s="456"/>
      <c r="AH105" s="456"/>
      <c r="AI105" s="456"/>
      <c r="AJ105" s="456"/>
      <c r="AK105" s="457"/>
      <c r="AL105" s="10"/>
      <c r="AM105" s="10"/>
      <c r="AN105" s="10"/>
      <c r="AO105" s="10"/>
      <c r="AP105" s="10"/>
      <c r="AQ105" s="10"/>
      <c r="AR105" s="10"/>
      <c r="AS105" s="10"/>
      <c r="AT105" s="10"/>
      <c r="AU105" s="10"/>
    </row>
    <row r="106" spans="2:50" s="289" customFormat="1" ht="30" customHeight="1" x14ac:dyDescent="0.4">
      <c r="B106" s="500"/>
      <c r="C106" s="504"/>
      <c r="D106" s="504"/>
      <c r="E106" s="505"/>
      <c r="F106" s="458" t="s">
        <v>115</v>
      </c>
      <c r="G106" s="458"/>
      <c r="H106" s="459"/>
      <c r="I106" s="460"/>
      <c r="J106" s="460"/>
      <c r="K106" s="460"/>
      <c r="L106" s="460"/>
      <c r="M106" s="460"/>
      <c r="N106" s="460"/>
      <c r="O106" s="460"/>
      <c r="P106" s="460"/>
      <c r="Q106" s="460"/>
      <c r="R106" s="460"/>
      <c r="S106" s="460"/>
      <c r="T106" s="460"/>
      <c r="U106" s="460"/>
      <c r="V106" s="460"/>
      <c r="W106" s="460"/>
      <c r="X106" s="460"/>
      <c r="Y106" s="460"/>
      <c r="Z106" s="460"/>
      <c r="AA106" s="460"/>
      <c r="AB106" s="460"/>
      <c r="AC106" s="460"/>
      <c r="AD106" s="460"/>
      <c r="AE106" s="460"/>
      <c r="AF106" s="460"/>
      <c r="AG106" s="460"/>
      <c r="AH106" s="460"/>
      <c r="AI106" s="460"/>
      <c r="AJ106" s="460"/>
      <c r="AK106" s="461"/>
      <c r="AL106" s="10"/>
      <c r="AM106" s="10"/>
      <c r="AN106" s="10"/>
      <c r="AO106" s="10"/>
      <c r="AP106" s="10"/>
      <c r="AQ106" s="10"/>
      <c r="AR106" s="10"/>
      <c r="AS106" s="10"/>
      <c r="AT106" s="10"/>
      <c r="AU106" s="10"/>
    </row>
    <row r="107" spans="2:50" s="278" customFormat="1" ht="15" customHeight="1" x14ac:dyDescent="0.4">
      <c r="B107" s="500"/>
      <c r="C107" s="504"/>
      <c r="D107" s="504"/>
      <c r="E107" s="505"/>
      <c r="F107" s="454" t="s">
        <v>113</v>
      </c>
      <c r="G107" s="454"/>
      <c r="H107" s="455"/>
      <c r="I107" s="456"/>
      <c r="J107" s="456"/>
      <c r="K107" s="456"/>
      <c r="L107" s="456"/>
      <c r="M107" s="456"/>
      <c r="N107" s="456"/>
      <c r="O107" s="456"/>
      <c r="P107" s="456"/>
      <c r="Q107" s="456"/>
      <c r="R107" s="456"/>
      <c r="S107" s="456"/>
      <c r="T107" s="456"/>
      <c r="U107" s="456"/>
      <c r="V107" s="456"/>
      <c r="W107" s="456"/>
      <c r="X107" s="456"/>
      <c r="Y107" s="456"/>
      <c r="Z107" s="456"/>
      <c r="AA107" s="456"/>
      <c r="AB107" s="456"/>
      <c r="AC107" s="456"/>
      <c r="AD107" s="456"/>
      <c r="AE107" s="456"/>
      <c r="AF107" s="456"/>
      <c r="AG107" s="456"/>
      <c r="AH107" s="456"/>
      <c r="AI107" s="456"/>
      <c r="AJ107" s="456"/>
      <c r="AK107" s="457"/>
      <c r="AL107" s="10"/>
      <c r="AM107" s="10"/>
      <c r="AN107" s="10"/>
      <c r="AO107" s="10"/>
      <c r="AP107" s="10"/>
      <c r="AQ107" s="10"/>
      <c r="AR107" s="10"/>
      <c r="AS107" s="10"/>
      <c r="AT107" s="10"/>
      <c r="AU107" s="10"/>
    </row>
    <row r="108" spans="2:50" s="289" customFormat="1" ht="30" customHeight="1" x14ac:dyDescent="0.4">
      <c r="B108" s="500"/>
      <c r="C108" s="504"/>
      <c r="D108" s="504"/>
      <c r="E108" s="505"/>
      <c r="F108" s="458" t="s">
        <v>116</v>
      </c>
      <c r="G108" s="458"/>
      <c r="H108" s="459"/>
      <c r="I108" s="542"/>
      <c r="J108" s="542"/>
      <c r="K108" s="542"/>
      <c r="L108" s="542"/>
      <c r="M108" s="542"/>
      <c r="N108" s="542"/>
      <c r="O108" s="542"/>
      <c r="P108" s="542"/>
      <c r="Q108" s="542"/>
      <c r="R108" s="542"/>
      <c r="S108" s="542"/>
      <c r="T108" s="542"/>
      <c r="U108" s="542"/>
      <c r="V108" s="542"/>
      <c r="W108" s="542"/>
      <c r="X108" s="542"/>
      <c r="Y108" s="542"/>
      <c r="Z108" s="542"/>
      <c r="AA108" s="542"/>
      <c r="AB108" s="542"/>
      <c r="AC108" s="542"/>
      <c r="AD108" s="542"/>
      <c r="AE108" s="542"/>
      <c r="AF108" s="542"/>
      <c r="AG108" s="542"/>
      <c r="AH108" s="542"/>
      <c r="AI108" s="542"/>
      <c r="AJ108" s="542"/>
      <c r="AK108" s="543"/>
      <c r="AL108" s="10"/>
      <c r="AM108" s="10"/>
      <c r="AN108" s="10"/>
      <c r="AO108" s="10"/>
      <c r="AP108" s="10"/>
      <c r="AQ108" s="10"/>
      <c r="AR108" s="10"/>
      <c r="AS108" s="10"/>
      <c r="AT108" s="10"/>
      <c r="AU108" s="10"/>
    </row>
    <row r="109" spans="2:50" s="289" customFormat="1" ht="24.95" customHeight="1" x14ac:dyDescent="0.4">
      <c r="B109" s="500"/>
      <c r="C109" s="504"/>
      <c r="D109" s="504"/>
      <c r="E109" s="505"/>
      <c r="F109" s="480" t="s">
        <v>117</v>
      </c>
      <c r="G109" s="480"/>
      <c r="H109" s="481"/>
      <c r="I109" s="452"/>
      <c r="J109" s="453"/>
      <c r="K109" s="453"/>
      <c r="L109" s="453"/>
      <c r="M109" s="453"/>
      <c r="N109" s="453"/>
      <c r="O109" s="453"/>
      <c r="P109" s="453"/>
      <c r="Q109" s="453"/>
      <c r="R109" s="453"/>
      <c r="S109" s="453"/>
      <c r="T109" s="453"/>
      <c r="U109" s="379" t="s">
        <v>651</v>
      </c>
      <c r="V109" s="483" t="s">
        <v>118</v>
      </c>
      <c r="W109" s="484"/>
      <c r="X109" s="485"/>
      <c r="Y109" s="452"/>
      <c r="Z109" s="453"/>
      <c r="AA109" s="453"/>
      <c r="AB109" s="453"/>
      <c r="AC109" s="453"/>
      <c r="AD109" s="453"/>
      <c r="AE109" s="453"/>
      <c r="AF109" s="453"/>
      <c r="AG109" s="453"/>
      <c r="AH109" s="453"/>
      <c r="AI109" s="453"/>
      <c r="AJ109" s="453"/>
      <c r="AK109" s="302" t="s">
        <v>651</v>
      </c>
      <c r="AL109" s="10"/>
      <c r="AM109" s="10"/>
      <c r="AN109" s="10"/>
      <c r="AO109" s="10"/>
      <c r="AP109" s="10"/>
      <c r="AQ109" s="10"/>
      <c r="AR109" s="10"/>
      <c r="AS109" s="10"/>
      <c r="AT109" s="10"/>
      <c r="AU109" s="10"/>
    </row>
    <row r="110" spans="2:50" s="289" customFormat="1" ht="24.95" customHeight="1" x14ac:dyDescent="0.4">
      <c r="B110" s="500"/>
      <c r="C110" s="504"/>
      <c r="D110" s="504"/>
      <c r="E110" s="505"/>
      <c r="F110" s="480" t="s">
        <v>119</v>
      </c>
      <c r="G110" s="480"/>
      <c r="H110" s="481"/>
      <c r="I110" s="482"/>
      <c r="J110" s="482"/>
      <c r="K110" s="482"/>
      <c r="L110" s="482"/>
      <c r="M110" s="482"/>
      <c r="N110" s="482"/>
      <c r="O110" s="482"/>
      <c r="P110" s="482"/>
      <c r="Q110" s="482"/>
      <c r="R110" s="482"/>
      <c r="S110" s="482"/>
      <c r="T110" s="482"/>
      <c r="U110" s="482"/>
      <c r="V110" s="483" t="s">
        <v>120</v>
      </c>
      <c r="W110" s="484"/>
      <c r="X110" s="485"/>
      <c r="Y110" s="486"/>
      <c r="Z110" s="487"/>
      <c r="AA110" s="487"/>
      <c r="AB110" s="487"/>
      <c r="AC110" s="487"/>
      <c r="AD110" s="487"/>
      <c r="AE110" s="487"/>
      <c r="AF110" s="487"/>
      <c r="AG110" s="487"/>
      <c r="AH110" s="487"/>
      <c r="AI110" s="487"/>
      <c r="AJ110" s="487"/>
      <c r="AK110" s="303" t="s">
        <v>651</v>
      </c>
      <c r="AL110" s="10"/>
      <c r="AM110" s="10"/>
      <c r="AN110" s="10"/>
      <c r="AO110" s="10"/>
      <c r="AP110" s="10"/>
      <c r="AQ110" s="10"/>
      <c r="AR110" s="10"/>
      <c r="AS110" s="10"/>
      <c r="AT110" s="10"/>
      <c r="AU110" s="10"/>
      <c r="AV110" s="304" t="s">
        <v>121</v>
      </c>
    </row>
    <row r="111" spans="2:50" s="289" customFormat="1" ht="24.95" customHeight="1" x14ac:dyDescent="0.4">
      <c r="B111" s="500"/>
      <c r="C111" s="504"/>
      <c r="D111" s="504"/>
      <c r="E111" s="505"/>
      <c r="F111" s="488" t="s">
        <v>122</v>
      </c>
      <c r="G111" s="454"/>
      <c r="H111" s="455"/>
      <c r="I111" s="492"/>
      <c r="J111" s="493"/>
      <c r="K111" s="493"/>
      <c r="L111" s="493"/>
      <c r="M111" s="493"/>
      <c r="N111" s="493"/>
      <c r="O111" s="493"/>
      <c r="P111" s="493"/>
      <c r="Q111" s="493"/>
      <c r="R111" s="493"/>
      <c r="S111" s="493"/>
      <c r="T111" s="380" t="s">
        <v>123</v>
      </c>
      <c r="U111" s="487"/>
      <c r="V111" s="487"/>
      <c r="W111" s="487"/>
      <c r="X111" s="487"/>
      <c r="Y111" s="487"/>
      <c r="Z111" s="487"/>
      <c r="AA111" s="487"/>
      <c r="AB111" s="487"/>
      <c r="AC111" s="487"/>
      <c r="AD111" s="487"/>
      <c r="AE111" s="487"/>
      <c r="AF111" s="494" t="s">
        <v>207</v>
      </c>
      <c r="AG111" s="494"/>
      <c r="AH111" s="494"/>
      <c r="AI111" s="494"/>
      <c r="AJ111" s="494"/>
      <c r="AK111" s="495"/>
      <c r="AL111" s="10"/>
      <c r="AM111" s="10"/>
      <c r="AN111" s="10"/>
      <c r="AO111" s="10"/>
      <c r="AP111" s="10"/>
      <c r="AQ111" s="10"/>
      <c r="AR111" s="10"/>
      <c r="AS111" s="10"/>
      <c r="AT111" s="10"/>
      <c r="AU111" s="10"/>
      <c r="AV111" s="306" t="str">
        <f>I111&amp;T111&amp;U111</f>
        <v>@</v>
      </c>
    </row>
    <row r="112" spans="2:50" s="289" customFormat="1" ht="15" customHeight="1" thickBot="1" x14ac:dyDescent="0.45">
      <c r="B112" s="501"/>
      <c r="C112" s="506"/>
      <c r="D112" s="506"/>
      <c r="E112" s="507"/>
      <c r="F112" s="489"/>
      <c r="G112" s="490"/>
      <c r="H112" s="491"/>
      <c r="I112" s="496" t="str">
        <f>IF(I111="","",I111&amp;T111&amp;U111)</f>
        <v/>
      </c>
      <c r="J112" s="497"/>
      <c r="K112" s="497"/>
      <c r="L112" s="497"/>
      <c r="M112" s="497"/>
      <c r="N112" s="497"/>
      <c r="O112" s="497"/>
      <c r="P112" s="497"/>
      <c r="Q112" s="497"/>
      <c r="R112" s="497"/>
      <c r="S112" s="497"/>
      <c r="T112" s="497"/>
      <c r="U112" s="497"/>
      <c r="V112" s="497"/>
      <c r="W112" s="497"/>
      <c r="X112" s="497"/>
      <c r="Y112" s="497"/>
      <c r="Z112" s="497"/>
      <c r="AA112" s="497"/>
      <c r="AB112" s="497"/>
      <c r="AC112" s="497"/>
      <c r="AD112" s="497"/>
      <c r="AE112" s="497"/>
      <c r="AF112" s="497"/>
      <c r="AG112" s="497"/>
      <c r="AH112" s="497"/>
      <c r="AI112" s="497"/>
      <c r="AJ112" s="497"/>
      <c r="AK112" s="498"/>
      <c r="AL112" s="10"/>
      <c r="AM112" s="10"/>
      <c r="AN112" s="10"/>
      <c r="AO112" s="10"/>
      <c r="AP112" s="10"/>
      <c r="AQ112" s="10"/>
      <c r="AR112" s="10"/>
      <c r="AS112" s="10"/>
      <c r="AT112" s="10"/>
      <c r="AU112" s="10"/>
    </row>
    <row r="113" spans="2:47" s="289" customFormat="1" ht="9.9499999999999993" customHeight="1" thickBot="1" x14ac:dyDescent="0.3">
      <c r="B113" s="10"/>
      <c r="C113" s="10"/>
      <c r="D113" s="363"/>
      <c r="E113" s="363"/>
      <c r="F113" s="363"/>
      <c r="G113" s="363"/>
      <c r="H113" s="363"/>
      <c r="I113" s="364"/>
      <c r="J113" s="364"/>
      <c r="K113" s="364"/>
      <c r="L113" s="364"/>
      <c r="M113" s="10"/>
      <c r="N113" s="10"/>
      <c r="O113" s="10"/>
      <c r="P113" s="364"/>
      <c r="Q113" s="10"/>
      <c r="R113" s="365"/>
      <c r="S113" s="365"/>
      <c r="T113" s="366"/>
      <c r="U113" s="366"/>
      <c r="V113" s="366"/>
      <c r="W113" s="366"/>
      <c r="X113" s="366"/>
      <c r="Y113" s="366"/>
      <c r="Z113" s="366"/>
      <c r="AA113" s="366"/>
      <c r="AB113" s="10"/>
      <c r="AC113" s="365"/>
      <c r="AD113" s="365"/>
      <c r="AE113" s="364"/>
      <c r="AF113" s="10"/>
      <c r="AG113" s="10"/>
      <c r="AH113" s="10"/>
      <c r="AI113" s="10"/>
      <c r="AJ113" s="10"/>
      <c r="AK113" s="10"/>
      <c r="AL113" s="10"/>
      <c r="AM113" s="10"/>
      <c r="AN113" s="10"/>
      <c r="AO113" s="10"/>
      <c r="AP113" s="10"/>
      <c r="AQ113" s="10"/>
      <c r="AR113" s="10"/>
      <c r="AS113" s="10"/>
      <c r="AT113" s="10"/>
      <c r="AU113" s="10"/>
    </row>
    <row r="114" spans="2:47" s="289" customFormat="1" ht="15" customHeight="1" x14ac:dyDescent="0.4">
      <c r="B114" s="462" t="s">
        <v>208</v>
      </c>
      <c r="C114" s="463"/>
      <c r="D114" s="463"/>
      <c r="E114" s="463"/>
      <c r="F114" s="463"/>
      <c r="G114" s="463"/>
      <c r="H114" s="464"/>
      <c r="I114" s="471"/>
      <c r="J114" s="472"/>
      <c r="K114" s="472"/>
      <c r="L114" s="472"/>
      <c r="M114" s="472"/>
      <c r="N114" s="472"/>
      <c r="O114" s="472"/>
      <c r="P114" s="472"/>
      <c r="Q114" s="472"/>
      <c r="R114" s="472"/>
      <c r="S114" s="472"/>
      <c r="T114" s="472"/>
      <c r="U114" s="472"/>
      <c r="V114" s="472"/>
      <c r="W114" s="472"/>
      <c r="X114" s="472"/>
      <c r="Y114" s="472"/>
      <c r="Z114" s="472"/>
      <c r="AA114" s="472"/>
      <c r="AB114" s="472"/>
      <c r="AC114" s="472"/>
      <c r="AD114" s="472"/>
      <c r="AE114" s="472"/>
      <c r="AF114" s="472"/>
      <c r="AG114" s="472"/>
      <c r="AH114" s="472"/>
      <c r="AI114" s="472"/>
      <c r="AJ114" s="472"/>
      <c r="AK114" s="473"/>
      <c r="AL114" s="10"/>
      <c r="AM114" s="10"/>
      <c r="AN114" s="10"/>
      <c r="AO114" s="10"/>
      <c r="AP114" s="10"/>
      <c r="AQ114" s="10"/>
      <c r="AR114" s="10"/>
      <c r="AS114" s="10"/>
      <c r="AT114" s="10"/>
      <c r="AU114" s="10"/>
    </row>
    <row r="115" spans="2:47" s="289" customFormat="1" ht="15" customHeight="1" x14ac:dyDescent="0.4">
      <c r="B115" s="465"/>
      <c r="C115" s="466"/>
      <c r="D115" s="466"/>
      <c r="E115" s="466"/>
      <c r="F115" s="466"/>
      <c r="G115" s="466"/>
      <c r="H115" s="467"/>
      <c r="I115" s="474"/>
      <c r="J115" s="475"/>
      <c r="K115" s="475"/>
      <c r="L115" s="475"/>
      <c r="M115" s="475"/>
      <c r="N115" s="475"/>
      <c r="O115" s="475"/>
      <c r="P115" s="475"/>
      <c r="Q115" s="475"/>
      <c r="R115" s="475"/>
      <c r="S115" s="475"/>
      <c r="T115" s="475"/>
      <c r="U115" s="475"/>
      <c r="V115" s="475"/>
      <c r="W115" s="475"/>
      <c r="X115" s="475"/>
      <c r="Y115" s="475"/>
      <c r="Z115" s="475"/>
      <c r="AA115" s="475"/>
      <c r="AB115" s="475"/>
      <c r="AC115" s="475"/>
      <c r="AD115" s="475"/>
      <c r="AE115" s="475"/>
      <c r="AF115" s="475"/>
      <c r="AG115" s="475"/>
      <c r="AH115" s="475"/>
      <c r="AI115" s="475"/>
      <c r="AJ115" s="475"/>
      <c r="AK115" s="476"/>
      <c r="AL115" s="10"/>
      <c r="AM115" s="10"/>
      <c r="AN115" s="10"/>
      <c r="AO115" s="10"/>
      <c r="AP115" s="10"/>
      <c r="AQ115" s="10"/>
      <c r="AR115" s="10"/>
      <c r="AS115" s="10"/>
      <c r="AT115" s="10"/>
      <c r="AU115" s="10"/>
    </row>
    <row r="116" spans="2:47" s="289" customFormat="1" ht="15" customHeight="1" thickBot="1" x14ac:dyDescent="0.45">
      <c r="B116" s="468"/>
      <c r="C116" s="469"/>
      <c r="D116" s="469"/>
      <c r="E116" s="469"/>
      <c r="F116" s="469"/>
      <c r="G116" s="469"/>
      <c r="H116" s="470"/>
      <c r="I116" s="477"/>
      <c r="J116" s="478"/>
      <c r="K116" s="478"/>
      <c r="L116" s="478"/>
      <c r="M116" s="478"/>
      <c r="N116" s="478"/>
      <c r="O116" s="478"/>
      <c r="P116" s="478"/>
      <c r="Q116" s="478"/>
      <c r="R116" s="478"/>
      <c r="S116" s="478"/>
      <c r="T116" s="478"/>
      <c r="U116" s="478"/>
      <c r="V116" s="478"/>
      <c r="W116" s="478"/>
      <c r="X116" s="478"/>
      <c r="Y116" s="478"/>
      <c r="Z116" s="478"/>
      <c r="AA116" s="478"/>
      <c r="AB116" s="478"/>
      <c r="AC116" s="478"/>
      <c r="AD116" s="478"/>
      <c r="AE116" s="478"/>
      <c r="AF116" s="478"/>
      <c r="AG116" s="478"/>
      <c r="AH116" s="478"/>
      <c r="AI116" s="478"/>
      <c r="AJ116" s="478"/>
      <c r="AK116" s="479"/>
      <c r="AL116" s="10"/>
      <c r="AM116" s="10"/>
      <c r="AN116" s="10"/>
      <c r="AO116" s="10"/>
      <c r="AP116" s="10"/>
      <c r="AQ116" s="10"/>
      <c r="AR116" s="10"/>
      <c r="AS116" s="10"/>
      <c r="AT116" s="10"/>
      <c r="AU116" s="10"/>
    </row>
    <row r="118" spans="2:47" x14ac:dyDescent="0.4">
      <c r="AJ118" s="11" t="s">
        <v>209</v>
      </c>
    </row>
  </sheetData>
  <mergeCells count="228">
    <mergeCell ref="B4:AK4"/>
    <mergeCell ref="C9:E9"/>
    <mergeCell ref="F9:R9"/>
    <mergeCell ref="C11:E11"/>
    <mergeCell ref="F11:R11"/>
    <mergeCell ref="C13:E13"/>
    <mergeCell ref="H13:J13"/>
    <mergeCell ref="L13:N13"/>
    <mergeCell ref="P13:R13"/>
    <mergeCell ref="C15:E15"/>
    <mergeCell ref="F15:R15"/>
    <mergeCell ref="C17:E17"/>
    <mergeCell ref="F17:R17"/>
    <mergeCell ref="B20:B31"/>
    <mergeCell ref="C20:E31"/>
    <mergeCell ref="F20:H22"/>
    <mergeCell ref="J20:K20"/>
    <mergeCell ref="M20:N20"/>
    <mergeCell ref="O20:AK20"/>
    <mergeCell ref="I21:AK21"/>
    <mergeCell ref="I22:AK22"/>
    <mergeCell ref="F23:H23"/>
    <mergeCell ref="I23:AA23"/>
    <mergeCell ref="AB23:AK26"/>
    <mergeCell ref="F24:H24"/>
    <mergeCell ref="I24:AA24"/>
    <mergeCell ref="F25:H25"/>
    <mergeCell ref="I25:AA25"/>
    <mergeCell ref="F26:H26"/>
    <mergeCell ref="I26:AA26"/>
    <mergeCell ref="F27:H27"/>
    <mergeCell ref="I27:T27"/>
    <mergeCell ref="V27:X27"/>
    <mergeCell ref="Y27:AJ27"/>
    <mergeCell ref="F28:H28"/>
    <mergeCell ref="I28:U28"/>
    <mergeCell ref="V28:X28"/>
    <mergeCell ref="Y28:AJ28"/>
    <mergeCell ref="F29:H30"/>
    <mergeCell ref="I29:U29"/>
    <mergeCell ref="W29:AK29"/>
    <mergeCell ref="I30:AK30"/>
    <mergeCell ref="F31:H31"/>
    <mergeCell ref="I31:J31"/>
    <mergeCell ref="K31:U31"/>
    <mergeCell ref="W31:Y31"/>
    <mergeCell ref="AA31:AC31"/>
    <mergeCell ref="B42:C42"/>
    <mergeCell ref="D42:J42"/>
    <mergeCell ref="K42:Y42"/>
    <mergeCell ref="Z42:AK42"/>
    <mergeCell ref="B44:J44"/>
    <mergeCell ref="K44:AK44"/>
    <mergeCell ref="B40:J40"/>
    <mergeCell ref="K40:Y40"/>
    <mergeCell ref="Z40:AK40"/>
    <mergeCell ref="B41:C41"/>
    <mergeCell ref="D41:J41"/>
    <mergeCell ref="K41:Y41"/>
    <mergeCell ref="Z41:AK41"/>
    <mergeCell ref="B45:J49"/>
    <mergeCell ref="K45:AK49"/>
    <mergeCell ref="B51:S51"/>
    <mergeCell ref="T51:AB51"/>
    <mergeCell ref="AC51:AK51"/>
    <mergeCell ref="B52:G52"/>
    <mergeCell ref="H52:L52"/>
    <mergeCell ref="M52:S52"/>
    <mergeCell ref="T52:X52"/>
    <mergeCell ref="Y52:AB52"/>
    <mergeCell ref="AC52:AG52"/>
    <mergeCell ref="AH52:AK52"/>
    <mergeCell ref="B59:J59"/>
    <mergeCell ref="K59:S59"/>
    <mergeCell ref="T59:AB59"/>
    <mergeCell ref="AC59:AK59"/>
    <mergeCell ref="AH53:AK58"/>
    <mergeCell ref="M54:S55"/>
    <mergeCell ref="B55:B56"/>
    <mergeCell ref="C55:G56"/>
    <mergeCell ref="H55:H56"/>
    <mergeCell ref="I55:L56"/>
    <mergeCell ref="M56:S56"/>
    <mergeCell ref="B57:B58"/>
    <mergeCell ref="C57:G58"/>
    <mergeCell ref="H57:H58"/>
    <mergeCell ref="B53:B54"/>
    <mergeCell ref="C53:G54"/>
    <mergeCell ref="H53:H54"/>
    <mergeCell ref="I53:L54"/>
    <mergeCell ref="M53:S53"/>
    <mergeCell ref="T53:X58"/>
    <mergeCell ref="Y53:AB58"/>
    <mergeCell ref="AC53:AG58"/>
    <mergeCell ref="I57:L58"/>
    <mergeCell ref="M57:S58"/>
    <mergeCell ref="AC60:AG60"/>
    <mergeCell ref="AH60:AK60"/>
    <mergeCell ref="B61:F66"/>
    <mergeCell ref="G61:J66"/>
    <mergeCell ref="K61:O66"/>
    <mergeCell ref="P61:S66"/>
    <mergeCell ref="T61:X66"/>
    <mergeCell ref="Y61:AB66"/>
    <mergeCell ref="AC61:AG66"/>
    <mergeCell ref="AH61:AK66"/>
    <mergeCell ref="B60:F60"/>
    <mergeCell ref="G60:J60"/>
    <mergeCell ref="K60:O60"/>
    <mergeCell ref="P60:S60"/>
    <mergeCell ref="T60:X60"/>
    <mergeCell ref="Y60:AB60"/>
    <mergeCell ref="B70:B96"/>
    <mergeCell ref="C70:E96"/>
    <mergeCell ref="F70:H70"/>
    <mergeCell ref="I70:J70"/>
    <mergeCell ref="K70:AK70"/>
    <mergeCell ref="F71:F77"/>
    <mergeCell ref="G71:H77"/>
    <mergeCell ref="I71:J74"/>
    <mergeCell ref="L71:Q71"/>
    <mergeCell ref="T74:AJ74"/>
    <mergeCell ref="I75:J77"/>
    <mergeCell ref="L75:S75"/>
    <mergeCell ref="L76:S76"/>
    <mergeCell ref="T76:AK76"/>
    <mergeCell ref="L77:S77"/>
    <mergeCell ref="T77:AK77"/>
    <mergeCell ref="S71:AK71"/>
    <mergeCell ref="L72:Q72"/>
    <mergeCell ref="S72:V72"/>
    <mergeCell ref="X72:AD72"/>
    <mergeCell ref="AG72:AK72"/>
    <mergeCell ref="L73:Q73"/>
    <mergeCell ref="S73:AK73"/>
    <mergeCell ref="F78:F82"/>
    <mergeCell ref="G78:H82"/>
    <mergeCell ref="I78:J82"/>
    <mergeCell ref="L78:N78"/>
    <mergeCell ref="P78:V78"/>
    <mergeCell ref="X78:AD78"/>
    <mergeCell ref="L82:N82"/>
    <mergeCell ref="O82:AK82"/>
    <mergeCell ref="E67:AK67"/>
    <mergeCell ref="I93:J93"/>
    <mergeCell ref="K93:W93"/>
    <mergeCell ref="AE78:AJ78"/>
    <mergeCell ref="K79:N81"/>
    <mergeCell ref="P79:S79"/>
    <mergeCell ref="T79:AK79"/>
    <mergeCell ref="O80:S81"/>
    <mergeCell ref="T80:AK80"/>
    <mergeCell ref="T81:AK81"/>
    <mergeCell ref="K86:AK86"/>
    <mergeCell ref="K87:AK87"/>
    <mergeCell ref="I91:J91"/>
    <mergeCell ref="K91:AK91"/>
    <mergeCell ref="I92:J92"/>
    <mergeCell ref="K92:V92"/>
    <mergeCell ref="X92:Y92"/>
    <mergeCell ref="Z92:AJ92"/>
    <mergeCell ref="I88:J88"/>
    <mergeCell ref="K88:AK88"/>
    <mergeCell ref="I89:J89"/>
    <mergeCell ref="K89:AK89"/>
    <mergeCell ref="I90:J90"/>
    <mergeCell ref="K90:AK90"/>
    <mergeCell ref="F108:H108"/>
    <mergeCell ref="I108:AK108"/>
    <mergeCell ref="M102:N102"/>
    <mergeCell ref="O102:AK102"/>
    <mergeCell ref="I103:AK103"/>
    <mergeCell ref="I104:AK104"/>
    <mergeCell ref="AA98:AC98"/>
    <mergeCell ref="AE98:AK98"/>
    <mergeCell ref="F99:H101"/>
    <mergeCell ref="J99:M99"/>
    <mergeCell ref="AB99:AH99"/>
    <mergeCell ref="J100:M100"/>
    <mergeCell ref="J101:M101"/>
    <mergeCell ref="F109:H109"/>
    <mergeCell ref="I109:T109"/>
    <mergeCell ref="V109:X109"/>
    <mergeCell ref="X93:Y93"/>
    <mergeCell ref="Z93:AJ93"/>
    <mergeCell ref="I94:J95"/>
    <mergeCell ref="K94:S94"/>
    <mergeCell ref="U94:AE94"/>
    <mergeCell ref="AF94:AK94"/>
    <mergeCell ref="K95:AK95"/>
    <mergeCell ref="G96:H96"/>
    <mergeCell ref="L96:M96"/>
    <mergeCell ref="O96:Z96"/>
    <mergeCell ref="AB96:AK96"/>
    <mergeCell ref="F83:F95"/>
    <mergeCell ref="G83:H95"/>
    <mergeCell ref="I83:J84"/>
    <mergeCell ref="L83:O83"/>
    <mergeCell ref="L84:O84"/>
    <mergeCell ref="I85:J87"/>
    <mergeCell ref="L85:M85"/>
    <mergeCell ref="O85:P85"/>
    <mergeCell ref="F102:H104"/>
    <mergeCell ref="J102:K102"/>
    <mergeCell ref="Y109:AJ109"/>
    <mergeCell ref="F105:H105"/>
    <mergeCell ref="I105:AK105"/>
    <mergeCell ref="F106:H106"/>
    <mergeCell ref="I106:AK106"/>
    <mergeCell ref="F107:H107"/>
    <mergeCell ref="I107:AK107"/>
    <mergeCell ref="B114:H116"/>
    <mergeCell ref="I114:AK116"/>
    <mergeCell ref="F110:H110"/>
    <mergeCell ref="I110:U110"/>
    <mergeCell ref="V110:X110"/>
    <mergeCell ref="Y110:AJ110"/>
    <mergeCell ref="F111:H112"/>
    <mergeCell ref="I111:S111"/>
    <mergeCell ref="U111:AE111"/>
    <mergeCell ref="AF111:AK111"/>
    <mergeCell ref="I112:AK112"/>
    <mergeCell ref="B98:B112"/>
    <mergeCell ref="C98:E112"/>
    <mergeCell ref="F98:H98"/>
    <mergeCell ref="I98:J98"/>
    <mergeCell ref="K98:U98"/>
    <mergeCell ref="W98:Y98"/>
  </mergeCells>
  <phoneticPr fontId="4"/>
  <conditionalFormatting sqref="F15 K98:AE98 K70">
    <cfRule type="expression" dxfId="235" priority="3">
      <formula>$G$13="■"</formula>
    </cfRule>
  </conditionalFormatting>
  <conditionalFormatting sqref="F17">
    <cfRule type="expression" dxfId="234" priority="22">
      <formula>$O$13="■"</formula>
    </cfRule>
  </conditionalFormatting>
  <conditionalFormatting sqref="X72">
    <cfRule type="cellIs" dxfId="233" priority="20" operator="notEqual">
      <formula>""</formula>
    </cfRule>
    <cfRule type="expression" dxfId="232" priority="21">
      <formula>$K$72="■"</formula>
    </cfRule>
  </conditionalFormatting>
  <conditionalFormatting sqref="K96:AK96">
    <cfRule type="expression" dxfId="231" priority="24">
      <formula>OR($K$96="■",$N$96="■")</formula>
    </cfRule>
  </conditionalFormatting>
  <conditionalFormatting sqref="K31:AK31">
    <cfRule type="expression" dxfId="230" priority="26">
      <formula>OR($Z$31="■",$V$31="■")</formula>
    </cfRule>
  </conditionalFormatting>
  <conditionalFormatting sqref="K98:AE98">
    <cfRule type="expression" dxfId="229" priority="25">
      <formula>OR($Z$98="■",$V$98="■")</formula>
    </cfRule>
  </conditionalFormatting>
  <conditionalFormatting sqref="K31:AK31">
    <cfRule type="expression" dxfId="228" priority="19">
      <formula>$G$13="■"</formula>
    </cfRule>
  </conditionalFormatting>
  <conditionalFormatting sqref="AB96:AK96">
    <cfRule type="expression" dxfId="227" priority="18">
      <formula>$N$96="■"</formula>
    </cfRule>
  </conditionalFormatting>
  <conditionalFormatting sqref="K93:W93 K95:AK95 K92 W92 Z92:Z93 AK92:AK93 K78:AK91 K94 AF94:AK94 T94:U94">
    <cfRule type="expression" dxfId="226" priority="27">
      <formula>$K$72="■"</formula>
    </cfRule>
  </conditionalFormatting>
  <conditionalFormatting sqref="K78:AK81">
    <cfRule type="expression" dxfId="225" priority="28">
      <formula>$K$82="■"</formula>
    </cfRule>
  </conditionalFormatting>
  <conditionalFormatting sqref="K85:AK91 K93:W93 K94 AF94 K92 W92 Z92:Z93 AK92:AK93 T94:U94">
    <cfRule type="expression" dxfId="224" priority="29">
      <formula>$K$83="■"</formula>
    </cfRule>
  </conditionalFormatting>
  <conditionalFormatting sqref="T74:AJ74">
    <cfRule type="cellIs" dxfId="223" priority="16" operator="notEqual">
      <formula>""</formula>
    </cfRule>
    <cfRule type="expression" dxfId="222" priority="17">
      <formula>$K$73="■"</formula>
    </cfRule>
  </conditionalFormatting>
  <conditionalFormatting sqref="K31:AK31 K96:AK96 K98:AE98">
    <cfRule type="expression" dxfId="221" priority="30">
      <formula>OR($G$13="■",$K$13="■",$O$13="■")</formula>
    </cfRule>
  </conditionalFormatting>
  <conditionalFormatting sqref="K71:AK91 K92:W93 Z92:AK93 K94:AK95">
    <cfRule type="expression" dxfId="220" priority="31">
      <formula>OR($K$13="■",$O$13="■")</formula>
    </cfRule>
  </conditionalFormatting>
  <conditionalFormatting sqref="AE78">
    <cfRule type="cellIs" dxfId="219" priority="32" operator="notEqual">
      <formula>""</formula>
    </cfRule>
    <cfRule type="expression" dxfId="218" priority="33">
      <formula>$O$78="■"</formula>
    </cfRule>
  </conditionalFormatting>
  <conditionalFormatting sqref="K82:AK82">
    <cfRule type="expression" dxfId="217" priority="15">
      <formula>$K$78="■"</formula>
    </cfRule>
  </conditionalFormatting>
  <conditionalFormatting sqref="I99:AK108 I110:U110 I109 U109 Y109:Y110 AK109:AK110">
    <cfRule type="expression" dxfId="216" priority="13">
      <formula>$V$98="■"</formula>
    </cfRule>
  </conditionalFormatting>
  <conditionalFormatting sqref="I102:AK108 I110:U110 I109 U109 Y109:Y110 AK109:AK110">
    <cfRule type="expression" dxfId="215" priority="14">
      <formula>OR($I$99="■",$I$100="■")</formula>
    </cfRule>
  </conditionalFormatting>
  <conditionalFormatting sqref="O79:AK81">
    <cfRule type="expression" dxfId="214" priority="12">
      <formula>$O$78="■"</formula>
    </cfRule>
  </conditionalFormatting>
  <conditionalFormatting sqref="O78:AK78">
    <cfRule type="expression" dxfId="213" priority="11">
      <formula>$O$79="■"</formula>
    </cfRule>
  </conditionalFormatting>
  <conditionalFormatting sqref="H53:L58">
    <cfRule type="expression" dxfId="212" priority="10">
      <formula>OR($O$13="■",$F$17="---")</formula>
    </cfRule>
  </conditionalFormatting>
  <conditionalFormatting sqref="B53:G58">
    <cfRule type="expression" dxfId="211" priority="9">
      <formula>OR($K$13="■",$O$13="■")</formula>
    </cfRule>
  </conditionalFormatting>
  <conditionalFormatting sqref="K95:AK95 K94 AF94 T94">
    <cfRule type="expression" dxfId="210" priority="6">
      <formula>$K$72="■"</formula>
    </cfRule>
  </conditionalFormatting>
  <conditionalFormatting sqref="K95:AK95">
    <cfRule type="expression" dxfId="209" priority="7">
      <formula>$K$83="■"</formula>
    </cfRule>
  </conditionalFormatting>
  <conditionalFormatting sqref="K95:AK95 K94 AF94 T94">
    <cfRule type="expression" dxfId="208" priority="8">
      <formula>OR($K$13="■",$O$13="■")</formula>
    </cfRule>
  </conditionalFormatting>
  <conditionalFormatting sqref="I111:AK112">
    <cfRule type="expression" dxfId="207" priority="4">
      <formula>$V$98="■"</formula>
    </cfRule>
  </conditionalFormatting>
  <conditionalFormatting sqref="I111:AK112">
    <cfRule type="expression" dxfId="206" priority="5">
      <formula>OR($I$99="■",$I$100="■")</formula>
    </cfRule>
  </conditionalFormatting>
  <conditionalFormatting sqref="AE98:AK98">
    <cfRule type="expression" dxfId="205" priority="23">
      <formula>AND(OR($K$13="■",$O$13="■"),$Z$98="■")</formula>
    </cfRule>
  </conditionalFormatting>
  <conditionalFormatting sqref="T75:AK75 K75:L77 T76:T77">
    <cfRule type="expression" dxfId="204" priority="2">
      <formula>$K$72="■"</formula>
    </cfRule>
  </conditionalFormatting>
  <conditionalFormatting sqref="T75:AJ75">
    <cfRule type="cellIs" dxfId="203" priority="1" operator="notEqual">
      <formula>""</formula>
    </cfRule>
  </conditionalFormatting>
  <conditionalFormatting sqref="K76:L77 T76:T77">
    <cfRule type="expression" dxfId="202" priority="34">
      <formula>#REF!="■"</formula>
    </cfRule>
  </conditionalFormatting>
  <dataValidations count="37">
    <dataValidation type="list" showInputMessage="1" sqref="K75" xr:uid="{8747469E-F825-4468-BA15-12240B73E9C9}">
      <formula1>$AN$75:$AO$75</formula1>
    </dataValidation>
    <dataValidation type="list" showInputMessage="1" sqref="K76" xr:uid="{F1C01649-4D03-42A8-A614-FCB53A3335A2}">
      <formula1>$AN$76:$AO$76</formula1>
    </dataValidation>
    <dataValidation type="list" showInputMessage="1" sqref="K77" xr:uid="{94288619-792D-41AA-979C-4AE82C5CE7F5}">
      <formula1>$AN$77:$AO$77</formula1>
    </dataValidation>
    <dataValidation imeMode="off" showInputMessage="1" showErrorMessage="1" errorTitle="必須項目です" error="入力をお願いします" sqref="I28:U28" xr:uid="{7C751608-4549-40CD-AB52-6B0ABDDA57BD}"/>
    <dataValidation showInputMessage="1" showErrorMessage="1" errorTitle="必須項目です" error="入力をお願いします" sqref="I21:AK21" xr:uid="{72A523D7-4BF1-413E-8C4E-8119C91B09D9}"/>
    <dataValidation type="list" imeMode="off" allowBlank="1" showInputMessage="1" showErrorMessage="1" sqref="Z31" xr:uid="{9574CD46-8D35-40D7-B2B6-1978C536914B}">
      <formula1>$AQ$31:$AR$31</formula1>
    </dataValidation>
    <dataValidation imeMode="off" allowBlank="1" showInputMessage="1" showErrorMessage="1" sqref="K93:W93 AK93 AF94 AK110 AK28 I29:I30 I110:U110 K94:K95 J29:U29 W29:AK29 T111:U111 I111:I112 Y28 Z93 Y110 T94:U94" xr:uid="{8CDCE684-0FE3-4A63-BDB7-657331E5EBBE}"/>
    <dataValidation type="list" showInputMessage="1" showErrorMessage="1" sqref="G13" xr:uid="{97B52F2B-129B-4D06-8DD8-501CF75FCDDD}">
      <formula1>$AN$13:$AO$13</formula1>
    </dataValidation>
    <dataValidation showInputMessage="1" showErrorMessage="1" sqref="AU28 AT89:AT96 AT72:AT85" xr:uid="{2872EB45-03F8-49B6-8680-A4E3F2BE278E}"/>
    <dataValidation type="list" showInputMessage="1" sqref="K71" xr:uid="{3281728D-9763-4B00-9670-DC854B576AC4}">
      <formula1>$AN$71:$AO$71</formula1>
    </dataValidation>
    <dataValidation type="list" imeMode="off" allowBlank="1" showInputMessage="1" showErrorMessage="1" sqref="Z98" xr:uid="{49BAC3E8-E5CF-4782-B2DA-F3C990DCE3D5}">
      <formula1>$AQ$98:$AR$98</formula1>
    </dataValidation>
    <dataValidation type="list" showInputMessage="1" sqref="K72" xr:uid="{572EEBCB-2D53-448C-9B79-12353F424587}">
      <formula1>$AN$72:$AO$72</formula1>
    </dataValidation>
    <dataValidation type="list" showInputMessage="1" showErrorMessage="1" sqref="O78" xr:uid="{9EB09327-2456-4134-A82B-255AB7728AEE}">
      <formula1>$AN$79:$AO$79</formula1>
    </dataValidation>
    <dataValidation type="list" allowBlank="1" showInputMessage="1" showErrorMessage="1" sqref="AB83:AB84" xr:uid="{2F7F6192-9427-4BFD-8C60-BF148FD5332B}">
      <formula1>#REF!</formula1>
    </dataValidation>
    <dataValidation type="list" showInputMessage="1" showErrorMessage="1" sqref="AA99:AA101" xr:uid="{42F0A92A-EADC-4892-8722-C71D6285DBD2}">
      <formula1>$AW$99:$AX$99</formula1>
    </dataValidation>
    <dataValidation type="list" showInputMessage="1" showErrorMessage="1" sqref="K13" xr:uid="{1785A043-C150-48AF-9106-0DF547BA59F4}">
      <formula1>$AQ$13:$AR$13</formula1>
    </dataValidation>
    <dataValidation type="list" showInputMessage="1" showErrorMessage="1" sqref="O13" xr:uid="{1CB2956E-1AAE-4890-B06B-7E6CB8B89A3C}">
      <formula1>$AT$13:$AU$13</formula1>
    </dataValidation>
    <dataValidation type="list" showInputMessage="1" sqref="N96" xr:uid="{44891904-5FC0-49EE-9603-60425BD88BE5}">
      <formula1>$AQ$96:$AR$96</formula1>
    </dataValidation>
    <dataValidation type="list" allowBlank="1" showInputMessage="1" showErrorMessage="1" sqref="K96" xr:uid="{62453945-3CFA-40EB-9400-A5E452AABE3B}">
      <formula1>$AN$96:$AO$96</formula1>
    </dataValidation>
    <dataValidation type="list" showInputMessage="1" showErrorMessage="1" sqref="K78" xr:uid="{F710680E-363F-4036-9AC3-C3C95FC77385}">
      <formula1>$AN$78:$AO$78</formula1>
    </dataValidation>
    <dataValidation type="list" showInputMessage="1" showErrorMessage="1" sqref="K82" xr:uid="{4BDADFF7-AAF6-4584-91C2-46B1CC60FB03}">
      <formula1>$AN$82:$AO$82</formula1>
    </dataValidation>
    <dataValidation type="list" showInputMessage="1" sqref="K73:K74" xr:uid="{C3A661D4-4999-4A31-83BA-F912546AC12F}">
      <formula1>$AN$73:$AO$73</formula1>
    </dataValidation>
    <dataValidation type="list" showInputMessage="1" showErrorMessage="1" sqref="K84" xr:uid="{62D03AF6-15E6-4FCA-ADD6-7F33C27EE31A}">
      <formula1>$AN$84:$AO$84</formula1>
    </dataValidation>
    <dataValidation type="list" showInputMessage="1" showErrorMessage="1" sqref="P84 K83" xr:uid="{FDC79B3C-5EBE-436A-8B59-4D4D491514F6}">
      <formula1>$AN$83:$AO$83</formula1>
    </dataValidation>
    <dataValidation type="list" showInputMessage="1" showErrorMessage="1" sqref="I101" xr:uid="{D5F61AD2-5322-4381-8A7E-FD2C2900C5DE}">
      <formula1>$AN$101:$AO$101</formula1>
    </dataValidation>
    <dataValidation type="list" showInputMessage="1" showErrorMessage="1" sqref="I99 N101" xr:uid="{D8026C51-3513-4095-BAA0-4EB53C4B7C92}">
      <formula1>$AN$99:$AO$99</formula1>
    </dataValidation>
    <dataValidation type="list" showInputMessage="1" showErrorMessage="1" sqref="T100:T101 I100" xr:uid="{D3BB8021-2E47-4C74-A068-3EEE2EFAA99A}">
      <formula1>$AN$100:$AO$100</formula1>
    </dataValidation>
    <dataValidation type="list" allowBlank="1" sqref="F17:R17" xr:uid="{D0E277AC-7404-42E8-A910-D703C9750EA1}">
      <formula1>$AN$17:$AO$17</formula1>
    </dataValidation>
    <dataValidation imeMode="halfKatakana" allowBlank="1" showInputMessage="1" showErrorMessage="1" sqref="I105:AK105 I107:AK107 K88:AK88 K90:AK90" xr:uid="{64DF5768-E049-40FF-96F9-9AAAC0635B02}"/>
    <dataValidation type="list" showInputMessage="1" showErrorMessage="1" sqref="O79" xr:uid="{A10289D2-4BA3-40A9-8734-CB43E3EA7C23}">
      <formula1>$AN$80:$AO$80</formula1>
    </dataValidation>
    <dataValidation type="list" imeMode="off" allowBlank="1" showInputMessage="1" showErrorMessage="1" sqref="V98" xr:uid="{95048D62-421D-4B70-8362-80D8135C372D}">
      <formula1>$AN$98:$AO$98</formula1>
    </dataValidation>
    <dataValidation type="list" imeMode="off" allowBlank="1" showInputMessage="1" showErrorMessage="1" sqref="V31" xr:uid="{F9DB7F54-7152-4678-8CBA-FDB83E4953FF}">
      <formula1>$AN$31:$AO$31</formula1>
    </dataValidation>
    <dataValidation type="list" allowBlank="1" showInputMessage="1" showErrorMessage="1" sqref="B53:B54" xr:uid="{1895A76A-00E7-45D6-9C5D-F20C0FB0932D}">
      <formula1>$AN$53:$AO$53</formula1>
    </dataValidation>
    <dataValidation type="list" allowBlank="1" showInputMessage="1" showErrorMessage="1" sqref="B55:B56" xr:uid="{BDEB92D4-B5AD-4F3A-90CF-644437F6D375}">
      <formula1>$AN$54:$AO$54</formula1>
    </dataValidation>
    <dataValidation type="list" allowBlank="1" showInputMessage="1" showErrorMessage="1" sqref="B57:B58" xr:uid="{BA3EBE40-EA25-4681-8999-A56EF05F9569}">
      <formula1>$AN$55:$AO$55</formula1>
    </dataValidation>
    <dataValidation type="list" allowBlank="1" showInputMessage="1" showErrorMessage="1" sqref="H53:H54" xr:uid="{861B3543-71D1-4574-96A4-D84F3F790F71}">
      <formula1>$AP$53:$AQ$53</formula1>
    </dataValidation>
    <dataValidation type="list" allowBlank="1" showInputMessage="1" showErrorMessage="1" sqref="H55:H56" xr:uid="{9EAC91CE-4FD6-4A16-BC5E-C72849D07805}">
      <formula1>$AP$54:$AQ$54</formula1>
    </dataValidation>
  </dataValidations>
  <printOptions horizontalCentered="1"/>
  <pageMargins left="0" right="0" top="0" bottom="0" header="0.31496062992125984" footer="0.19685039370078741"/>
  <pageSetup paperSize="9" scale="64" fitToHeight="0" orientation="portrait" r:id="rId1"/>
  <headerFooter>
    <oddFooter>&amp;C&amp;"Meiryo UI,標準"&amp;9&amp;D_&amp;T　&amp;F　&amp;P/&amp;N</oddFooter>
  </headerFooter>
  <rowBreaks count="1" manualBreakCount="1">
    <brk id="68" max="3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44F85-B1B4-4920-9D3A-CFC054DFC9F2}">
  <sheetPr codeName="Sheet4">
    <tabColor theme="5" tint="0.79998168889431442"/>
    <pageSetUpPr fitToPage="1"/>
  </sheetPr>
  <dimension ref="A1:AU37"/>
  <sheetViews>
    <sheetView showGridLines="0" view="pageBreakPreview" zoomScale="85" zoomScaleNormal="85" zoomScaleSheetLayoutView="85" workbookViewId="0"/>
  </sheetViews>
  <sheetFormatPr defaultColWidth="3.75" defaultRowHeight="15.75" x14ac:dyDescent="0.4"/>
  <cols>
    <col min="1" max="39" width="3.75" style="15"/>
    <col min="40" max="41" width="3.75" style="15" hidden="1" customWidth="1"/>
    <col min="42" max="16384" width="3.75" style="15"/>
  </cols>
  <sheetData>
    <row r="1" spans="1:47" ht="16.5" x14ac:dyDescent="0.4">
      <c r="A1" s="278"/>
      <c r="B1" s="277"/>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47" ht="16.5" x14ac:dyDescent="0.4">
      <c r="A2" s="278"/>
      <c r="B2" s="277"/>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row>
    <row r="3" spans="1:47" ht="16.5" x14ac:dyDescent="0.4">
      <c r="A3" s="278"/>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row>
    <row r="4" spans="1:47" ht="28.5" x14ac:dyDescent="0.4">
      <c r="A4" s="280"/>
      <c r="B4" s="752" t="s">
        <v>210</v>
      </c>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279"/>
    </row>
    <row r="5" spans="1:47" ht="16.5" x14ac:dyDescent="0.4">
      <c r="A5" s="280"/>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79"/>
      <c r="AL5" s="279"/>
    </row>
    <row r="6" spans="1:47" ht="16.5" x14ac:dyDescent="0.4">
      <c r="A6" s="280"/>
      <c r="B6" s="277"/>
      <c r="C6" s="10"/>
      <c r="D6" s="10"/>
      <c r="E6" s="10"/>
      <c r="F6" s="10"/>
      <c r="G6" s="10"/>
      <c r="H6" s="10"/>
      <c r="I6" s="10"/>
      <c r="J6" s="10"/>
      <c r="K6" s="10"/>
      <c r="L6" s="10"/>
      <c r="M6" s="10"/>
      <c r="N6" s="282"/>
      <c r="O6" s="283"/>
      <c r="P6" s="283"/>
      <c r="Q6" s="284"/>
      <c r="R6" s="284"/>
      <c r="S6" s="284"/>
      <c r="T6" s="284"/>
      <c r="U6" s="284"/>
      <c r="V6" s="284"/>
      <c r="W6" s="284"/>
      <c r="X6" s="284"/>
      <c r="Y6" s="284"/>
      <c r="Z6" s="284"/>
      <c r="AA6" s="284"/>
      <c r="AB6" s="284"/>
      <c r="AC6" s="284"/>
      <c r="AD6" s="284"/>
      <c r="AE6" s="284"/>
      <c r="AF6" s="284"/>
      <c r="AG6" s="284"/>
      <c r="AH6" s="284"/>
      <c r="AI6" s="284"/>
      <c r="AJ6" s="284"/>
      <c r="AK6" s="7" t="str">
        <f>【必須】基本情報!AK6</f>
        <v>2024/4/1　Ver2.2</v>
      </c>
      <c r="AL6" s="279"/>
    </row>
    <row r="8" spans="1:47" ht="16.5" x14ac:dyDescent="0.4">
      <c r="B8" s="798" t="s">
        <v>211</v>
      </c>
      <c r="C8" s="799"/>
      <c r="D8" s="799"/>
      <c r="E8" s="799"/>
      <c r="F8" s="799"/>
      <c r="G8" s="799"/>
      <c r="H8" s="799"/>
      <c r="I8" s="799"/>
      <c r="J8" s="799"/>
      <c r="K8" s="799"/>
      <c r="L8" s="799"/>
      <c r="M8" s="799"/>
      <c r="N8" s="799"/>
      <c r="O8" s="799"/>
      <c r="P8" s="799"/>
      <c r="Q8" s="799"/>
      <c r="R8" s="799"/>
      <c r="S8" s="799"/>
      <c r="T8" s="799"/>
      <c r="U8" s="799"/>
      <c r="V8" s="799"/>
      <c r="W8" s="799"/>
      <c r="X8" s="799"/>
      <c r="Y8" s="799"/>
      <c r="Z8" s="799"/>
      <c r="AA8" s="799"/>
      <c r="AB8" s="799"/>
      <c r="AC8" s="799"/>
      <c r="AD8" s="799"/>
      <c r="AE8" s="799"/>
      <c r="AF8" s="799"/>
      <c r="AG8" s="799"/>
      <c r="AH8" s="799"/>
      <c r="AI8" s="799"/>
      <c r="AJ8" s="799"/>
      <c r="AK8" s="800"/>
    </row>
    <row r="9" spans="1:47" ht="16.5" customHeight="1" x14ac:dyDescent="0.4">
      <c r="B9" s="801" t="s">
        <v>212</v>
      </c>
      <c r="C9" s="802"/>
      <c r="D9" s="802"/>
      <c r="E9" s="802"/>
      <c r="F9" s="802"/>
      <c r="G9" s="802"/>
      <c r="H9" s="802"/>
      <c r="I9" s="802"/>
      <c r="J9" s="802"/>
      <c r="K9" s="802"/>
      <c r="L9" s="802"/>
      <c r="M9" s="802"/>
      <c r="N9" s="802"/>
      <c r="O9" s="802"/>
      <c r="P9" s="802"/>
      <c r="Q9" s="802"/>
      <c r="R9" s="802"/>
      <c r="S9" s="802"/>
      <c r="T9" s="802"/>
      <c r="U9" s="802"/>
      <c r="V9" s="802"/>
      <c r="W9" s="802"/>
      <c r="X9" s="802"/>
      <c r="Y9" s="802"/>
      <c r="Z9" s="802"/>
      <c r="AA9" s="802"/>
      <c r="AB9" s="802"/>
      <c r="AC9" s="802"/>
      <c r="AD9" s="802"/>
      <c r="AE9" s="802"/>
      <c r="AF9" s="802"/>
      <c r="AG9" s="802"/>
      <c r="AH9" s="802"/>
      <c r="AI9" s="802"/>
      <c r="AJ9" s="802"/>
      <c r="AK9" s="803"/>
    </row>
    <row r="10" spans="1:47" ht="9.75" customHeight="1" thickBot="1" x14ac:dyDescent="0.45">
      <c r="K10" s="381"/>
    </row>
    <row r="11" spans="1:47" s="289" customFormat="1" ht="18.95" customHeight="1" x14ac:dyDescent="0.4">
      <c r="B11" s="804" t="s">
        <v>213</v>
      </c>
      <c r="C11" s="732" t="s">
        <v>214</v>
      </c>
      <c r="D11" s="502"/>
      <c r="E11" s="503"/>
      <c r="F11" s="807" t="s">
        <v>215</v>
      </c>
      <c r="G11" s="810" t="s">
        <v>161</v>
      </c>
      <c r="H11" s="811"/>
      <c r="I11" s="816" t="s">
        <v>162</v>
      </c>
      <c r="J11" s="817"/>
      <c r="K11" s="382" t="s">
        <v>98</v>
      </c>
      <c r="L11" s="820" t="s">
        <v>216</v>
      </c>
      <c r="M11" s="820"/>
      <c r="N11" s="820"/>
      <c r="O11" s="820"/>
      <c r="P11" s="820"/>
      <c r="Q11" s="820"/>
      <c r="R11" s="383" t="s">
        <v>167</v>
      </c>
      <c r="S11" s="821" t="s">
        <v>217</v>
      </c>
      <c r="T11" s="821"/>
      <c r="U11" s="821"/>
      <c r="V11" s="821"/>
      <c r="W11" s="821"/>
      <c r="X11" s="821"/>
      <c r="Y11" s="821"/>
      <c r="Z11" s="821"/>
      <c r="AA11" s="821"/>
      <c r="AB11" s="821"/>
      <c r="AC11" s="821"/>
      <c r="AD11" s="821"/>
      <c r="AE11" s="821"/>
      <c r="AF11" s="821"/>
      <c r="AG11" s="821"/>
      <c r="AH11" s="821"/>
      <c r="AI11" s="821"/>
      <c r="AJ11" s="821"/>
      <c r="AK11" s="822"/>
      <c r="AL11" s="10"/>
      <c r="AN11" s="10" t="s">
        <v>102</v>
      </c>
      <c r="AO11" s="10" t="str">
        <f>IF($K$12="□","■","")</f>
        <v>■</v>
      </c>
    </row>
    <row r="12" spans="1:47" s="289" customFormat="1" ht="18.95" customHeight="1" x14ac:dyDescent="0.4">
      <c r="B12" s="805"/>
      <c r="C12" s="733"/>
      <c r="D12" s="504"/>
      <c r="E12" s="505"/>
      <c r="F12" s="808"/>
      <c r="G12" s="812"/>
      <c r="H12" s="813"/>
      <c r="I12" s="818"/>
      <c r="J12" s="562"/>
      <c r="K12" s="327" t="s">
        <v>98</v>
      </c>
      <c r="L12" s="536" t="s">
        <v>172</v>
      </c>
      <c r="M12" s="536"/>
      <c r="N12" s="536"/>
      <c r="O12" s="536"/>
      <c r="P12" s="536"/>
      <c r="Q12" s="536"/>
      <c r="R12" s="328" t="s">
        <v>173</v>
      </c>
      <c r="S12" s="623" t="s">
        <v>218</v>
      </c>
      <c r="T12" s="623"/>
      <c r="U12" s="623"/>
      <c r="V12" s="623"/>
      <c r="W12" s="623"/>
      <c r="X12" s="623"/>
      <c r="Y12" s="623"/>
      <c r="Z12" s="623"/>
      <c r="AA12" s="623"/>
      <c r="AB12" s="623"/>
      <c r="AC12" s="623"/>
      <c r="AD12" s="623"/>
      <c r="AE12" s="623"/>
      <c r="AF12" s="623"/>
      <c r="AG12" s="623"/>
      <c r="AH12" s="623"/>
      <c r="AI12" s="623"/>
      <c r="AJ12" s="623"/>
      <c r="AK12" s="624"/>
      <c r="AL12" s="10"/>
      <c r="AN12" s="10" t="s">
        <v>102</v>
      </c>
      <c r="AO12" s="10" t="str">
        <f>IF($K$11="□","■","")</f>
        <v>■</v>
      </c>
      <c r="AP12" s="10"/>
      <c r="AQ12" s="10"/>
      <c r="AR12" s="10"/>
      <c r="AS12" s="10"/>
      <c r="AT12" s="10"/>
      <c r="AU12" s="10"/>
    </row>
    <row r="13" spans="1:47" s="289" customFormat="1" ht="18.95" customHeight="1" x14ac:dyDescent="0.4">
      <c r="B13" s="805"/>
      <c r="C13" s="733"/>
      <c r="D13" s="504"/>
      <c r="E13" s="505"/>
      <c r="F13" s="808"/>
      <c r="G13" s="812"/>
      <c r="H13" s="813"/>
      <c r="I13" s="819"/>
      <c r="J13" s="564"/>
      <c r="K13" s="384"/>
      <c r="L13" s="347"/>
      <c r="M13" s="347"/>
      <c r="N13" s="347"/>
      <c r="O13" s="347"/>
      <c r="P13" s="347"/>
      <c r="Q13" s="347"/>
      <c r="R13" s="375"/>
      <c r="S13" s="347" t="s">
        <v>175</v>
      </c>
      <c r="T13" s="823"/>
      <c r="U13" s="823"/>
      <c r="V13" s="823"/>
      <c r="W13" s="823"/>
      <c r="X13" s="823"/>
      <c r="Y13" s="823"/>
      <c r="Z13" s="823"/>
      <c r="AA13" s="823"/>
      <c r="AB13" s="823"/>
      <c r="AC13" s="823"/>
      <c r="AD13" s="823"/>
      <c r="AE13" s="823"/>
      <c r="AF13" s="823"/>
      <c r="AG13" s="823"/>
      <c r="AH13" s="823"/>
      <c r="AI13" s="823"/>
      <c r="AJ13" s="823"/>
      <c r="AK13" s="385" t="s">
        <v>176</v>
      </c>
      <c r="AL13" s="10"/>
      <c r="AN13" s="10"/>
      <c r="AO13" s="10"/>
      <c r="AP13" s="10"/>
      <c r="AQ13" s="10"/>
      <c r="AR13" s="10"/>
      <c r="AS13" s="10"/>
      <c r="AT13" s="10"/>
      <c r="AU13" s="10"/>
    </row>
    <row r="14" spans="1:47" s="289" customFormat="1" ht="18.95" customHeight="1" x14ac:dyDescent="0.4">
      <c r="B14" s="805"/>
      <c r="C14" s="733"/>
      <c r="D14" s="504"/>
      <c r="E14" s="505"/>
      <c r="F14" s="808"/>
      <c r="G14" s="812"/>
      <c r="H14" s="813"/>
      <c r="I14" s="559" t="s">
        <v>219</v>
      </c>
      <c r="J14" s="560"/>
      <c r="K14" s="386" t="s">
        <v>98</v>
      </c>
      <c r="L14" s="617" t="s">
        <v>659</v>
      </c>
      <c r="M14" s="617"/>
      <c r="N14" s="617"/>
      <c r="O14" s="617"/>
      <c r="P14" s="617"/>
      <c r="Q14" s="617"/>
      <c r="R14" s="617"/>
      <c r="S14" s="617"/>
      <c r="T14" s="617"/>
      <c r="U14" s="617"/>
      <c r="V14" s="617"/>
      <c r="W14" s="617"/>
      <c r="AK14" s="387"/>
      <c r="AL14" s="10"/>
      <c r="AN14" s="10" t="s">
        <v>98</v>
      </c>
      <c r="AO14" s="10" t="str">
        <f>IF(AND($K$15="□",$K$16="□"),"■","")</f>
        <v>■</v>
      </c>
      <c r="AP14" s="311"/>
      <c r="AS14" s="10"/>
    </row>
    <row r="15" spans="1:47" s="289" customFormat="1" ht="18.95" customHeight="1" x14ac:dyDescent="0.4">
      <c r="B15" s="805"/>
      <c r="C15" s="733"/>
      <c r="D15" s="504"/>
      <c r="E15" s="505"/>
      <c r="F15" s="808"/>
      <c r="G15" s="812"/>
      <c r="H15" s="813"/>
      <c r="I15" s="561"/>
      <c r="J15" s="562"/>
      <c r="K15" s="388" t="s">
        <v>98</v>
      </c>
      <c r="L15" s="536" t="s">
        <v>220</v>
      </c>
      <c r="M15" s="536"/>
      <c r="N15" s="536"/>
      <c r="O15" s="536"/>
      <c r="P15" s="536"/>
      <c r="Q15" s="536"/>
      <c r="R15" s="536"/>
      <c r="S15" s="536"/>
      <c r="T15" s="536"/>
      <c r="U15" s="536"/>
      <c r="V15" s="333"/>
      <c r="W15" s="333"/>
      <c r="X15" s="333"/>
      <c r="Y15" s="389"/>
      <c r="Z15" s="333"/>
      <c r="AA15" s="333"/>
      <c r="AB15" s="333"/>
      <c r="AC15" s="333"/>
      <c r="AD15" s="333"/>
      <c r="AE15" s="333"/>
      <c r="AF15" s="333"/>
      <c r="AG15" s="333"/>
      <c r="AH15" s="333"/>
      <c r="AI15" s="333"/>
      <c r="AJ15" s="333"/>
      <c r="AK15" s="345"/>
      <c r="AL15" s="10"/>
      <c r="AN15" s="10" t="s">
        <v>98</v>
      </c>
      <c r="AO15" s="10" t="str">
        <f>IF(AND($K$14="□",$K$16="□"),"■","")</f>
        <v>■</v>
      </c>
      <c r="AP15" s="311"/>
      <c r="AQ15" s="10"/>
      <c r="AR15" s="10"/>
      <c r="AS15" s="10"/>
      <c r="AT15" s="10"/>
      <c r="AU15" s="10"/>
    </row>
    <row r="16" spans="1:47" s="289" customFormat="1" ht="18.95" customHeight="1" x14ac:dyDescent="0.4">
      <c r="B16" s="805"/>
      <c r="C16" s="733"/>
      <c r="D16" s="504"/>
      <c r="E16" s="505"/>
      <c r="F16" s="809"/>
      <c r="G16" s="814"/>
      <c r="H16" s="815"/>
      <c r="I16" s="563"/>
      <c r="J16" s="564"/>
      <c r="K16" s="390" t="s">
        <v>98</v>
      </c>
      <c r="L16" s="537" t="s">
        <v>221</v>
      </c>
      <c r="M16" s="537"/>
      <c r="N16" s="537"/>
      <c r="O16" s="537"/>
      <c r="P16" s="537"/>
      <c r="Q16" s="537"/>
      <c r="R16" s="537"/>
      <c r="S16" s="537"/>
      <c r="T16" s="537"/>
      <c r="U16" s="537"/>
      <c r="V16" s="347"/>
      <c r="W16" s="347"/>
      <c r="X16" s="347"/>
      <c r="Y16" s="391"/>
      <c r="Z16" s="347"/>
      <c r="AA16" s="347"/>
      <c r="AB16" s="347"/>
      <c r="AC16" s="347"/>
      <c r="AD16" s="347"/>
      <c r="AE16" s="347"/>
      <c r="AF16" s="347"/>
      <c r="AG16" s="347"/>
      <c r="AH16" s="347"/>
      <c r="AI16" s="347"/>
      <c r="AJ16" s="347"/>
      <c r="AK16" s="349"/>
      <c r="AL16" s="10"/>
      <c r="AN16" s="10" t="s">
        <v>98</v>
      </c>
      <c r="AO16" s="10" t="str">
        <f>IF(AND($K$14="□",$K$15="□"),"■","")</f>
        <v>■</v>
      </c>
      <c r="AP16" s="311"/>
      <c r="AQ16" s="10"/>
      <c r="AR16" s="10"/>
      <c r="AS16" s="10"/>
      <c r="AT16" s="10"/>
      <c r="AU16" s="10"/>
    </row>
    <row r="17" spans="2:47" s="289" customFormat="1" ht="18.95" customHeight="1" x14ac:dyDescent="0.25">
      <c r="B17" s="805"/>
      <c r="C17" s="733"/>
      <c r="D17" s="504"/>
      <c r="E17" s="505"/>
      <c r="F17" s="783" t="s">
        <v>177</v>
      </c>
      <c r="G17" s="553" t="s">
        <v>178</v>
      </c>
      <c r="H17" s="554"/>
      <c r="I17" s="559" t="s">
        <v>179</v>
      </c>
      <c r="J17" s="560"/>
      <c r="K17" s="335" t="s">
        <v>98</v>
      </c>
      <c r="L17" s="551" t="s">
        <v>206</v>
      </c>
      <c r="M17" s="551"/>
      <c r="N17" s="551"/>
      <c r="O17" s="551"/>
      <c r="P17" s="551"/>
      <c r="Q17" s="551"/>
      <c r="R17" s="370"/>
      <c r="S17" s="370"/>
      <c r="T17" s="370"/>
      <c r="U17" s="370"/>
      <c r="V17" s="370"/>
      <c r="W17" s="370"/>
      <c r="X17" s="370"/>
      <c r="Y17" s="370"/>
      <c r="Z17" s="370"/>
      <c r="AA17" s="370"/>
      <c r="AB17" s="340"/>
      <c r="AC17" s="340"/>
      <c r="AD17" s="340"/>
      <c r="AE17" s="340"/>
      <c r="AF17" s="392"/>
      <c r="AG17" s="392"/>
      <c r="AH17" s="393"/>
      <c r="AI17" s="392"/>
      <c r="AJ17" s="392"/>
      <c r="AK17" s="394"/>
      <c r="AL17" s="10"/>
      <c r="AM17" s="10"/>
      <c r="AN17" s="10" t="s">
        <v>102</v>
      </c>
      <c r="AO17" s="10" t="str">
        <f>IF(AND($K$22="□",$K$18="□"),"■","")</f>
        <v>■</v>
      </c>
      <c r="AP17" s="10"/>
      <c r="AS17" s="10"/>
    </row>
    <row r="18" spans="2:47" s="289" customFormat="1" ht="18.95" customHeight="1" x14ac:dyDescent="0.4">
      <c r="B18" s="805"/>
      <c r="C18" s="733"/>
      <c r="D18" s="504"/>
      <c r="E18" s="505"/>
      <c r="F18" s="784"/>
      <c r="G18" s="555"/>
      <c r="H18" s="556"/>
      <c r="I18" s="561"/>
      <c r="J18" s="562"/>
      <c r="K18" s="395" t="s">
        <v>98</v>
      </c>
      <c r="L18" s="786" t="s">
        <v>180</v>
      </c>
      <c r="M18" s="786"/>
      <c r="N18" s="787"/>
      <c r="O18" s="396" t="s">
        <v>98</v>
      </c>
      <c r="P18" s="788" t="s">
        <v>181</v>
      </c>
      <c r="Q18" s="789"/>
      <c r="R18" s="789"/>
      <c r="S18" s="789"/>
      <c r="T18" s="789"/>
      <c r="U18" s="789"/>
      <c r="V18" s="789"/>
      <c r="W18" s="397" t="s">
        <v>182</v>
      </c>
      <c r="X18" s="793" t="s">
        <v>183</v>
      </c>
      <c r="Y18" s="789"/>
      <c r="Z18" s="789"/>
      <c r="AA18" s="789"/>
      <c r="AB18" s="789"/>
      <c r="AC18" s="789"/>
      <c r="AD18" s="789"/>
      <c r="AE18" s="794"/>
      <c r="AF18" s="794"/>
      <c r="AG18" s="794"/>
      <c r="AH18" s="794"/>
      <c r="AI18" s="794"/>
      <c r="AJ18" s="794"/>
      <c r="AK18" s="398" t="s">
        <v>222</v>
      </c>
      <c r="AL18" s="10"/>
      <c r="AM18" s="10"/>
      <c r="AN18" s="10" t="s">
        <v>102</v>
      </c>
      <c r="AO18" s="10" t="str">
        <f>IF(AND($K$17="□",$K$22="□"),"■","")</f>
        <v>■</v>
      </c>
      <c r="AP18" s="10"/>
      <c r="AQ18" s="10"/>
      <c r="AR18" s="10"/>
      <c r="AS18" s="10"/>
      <c r="AT18" s="10"/>
      <c r="AU18" s="10"/>
    </row>
    <row r="19" spans="2:47" s="289" customFormat="1" ht="18.95" customHeight="1" x14ac:dyDescent="0.4">
      <c r="B19" s="805"/>
      <c r="C19" s="733"/>
      <c r="D19" s="504"/>
      <c r="E19" s="505"/>
      <c r="F19" s="784"/>
      <c r="G19" s="555"/>
      <c r="H19" s="556"/>
      <c r="I19" s="561"/>
      <c r="J19" s="562"/>
      <c r="K19" s="795"/>
      <c r="L19" s="576"/>
      <c r="M19" s="576"/>
      <c r="N19" s="577"/>
      <c r="O19" s="342" t="s">
        <v>98</v>
      </c>
      <c r="P19" s="582" t="s">
        <v>185</v>
      </c>
      <c r="Q19" s="789"/>
      <c r="R19" s="789"/>
      <c r="S19" s="789"/>
      <c r="T19" s="796" t="s">
        <v>223</v>
      </c>
      <c r="U19" s="584"/>
      <c r="V19" s="584"/>
      <c r="W19" s="584"/>
      <c r="X19" s="584"/>
      <c r="Y19" s="584"/>
      <c r="Z19" s="584"/>
      <c r="AA19" s="584"/>
      <c r="AB19" s="584"/>
      <c r="AC19" s="584"/>
      <c r="AD19" s="584"/>
      <c r="AE19" s="584"/>
      <c r="AF19" s="584"/>
      <c r="AG19" s="584"/>
      <c r="AH19" s="584"/>
      <c r="AI19" s="584"/>
      <c r="AJ19" s="584"/>
      <c r="AK19" s="585"/>
      <c r="AL19" s="10"/>
      <c r="AN19" s="10" t="s">
        <v>102</v>
      </c>
      <c r="AO19" s="10" t="str">
        <f>IF(AND($K$17="□",$K$22="□",$O$19="□"),"■","")</f>
        <v>■</v>
      </c>
      <c r="AP19" s="10"/>
      <c r="AQ19" s="10"/>
      <c r="AR19" s="10"/>
      <c r="AS19" s="10"/>
      <c r="AT19" s="10"/>
      <c r="AU19" s="10"/>
    </row>
    <row r="20" spans="2:47" s="289" customFormat="1" ht="18.95" customHeight="1" x14ac:dyDescent="0.4">
      <c r="B20" s="805"/>
      <c r="C20" s="733"/>
      <c r="D20" s="504"/>
      <c r="E20" s="505"/>
      <c r="F20" s="784"/>
      <c r="G20" s="555"/>
      <c r="H20" s="556"/>
      <c r="I20" s="561"/>
      <c r="J20" s="562"/>
      <c r="K20" s="578"/>
      <c r="L20" s="576"/>
      <c r="M20" s="576"/>
      <c r="N20" s="577"/>
      <c r="O20" s="797"/>
      <c r="P20" s="576"/>
      <c r="Q20" s="576"/>
      <c r="R20" s="576"/>
      <c r="S20" s="576"/>
      <c r="T20" s="588" t="s">
        <v>224</v>
      </c>
      <c r="U20" s="589"/>
      <c r="V20" s="589"/>
      <c r="W20" s="589"/>
      <c r="X20" s="589"/>
      <c r="Y20" s="589"/>
      <c r="Z20" s="589"/>
      <c r="AA20" s="589"/>
      <c r="AB20" s="589"/>
      <c r="AC20" s="589"/>
      <c r="AD20" s="589"/>
      <c r="AE20" s="589"/>
      <c r="AF20" s="589"/>
      <c r="AG20" s="589"/>
      <c r="AH20" s="589"/>
      <c r="AI20" s="589"/>
      <c r="AJ20" s="589"/>
      <c r="AK20" s="590"/>
      <c r="AL20" s="10"/>
      <c r="AM20" s="10"/>
      <c r="AN20" s="10" t="s">
        <v>102</v>
      </c>
      <c r="AO20" s="10" t="str">
        <f>IF(AND($K$17="□",$K$22="□",$O$18="□"),"■","")</f>
        <v>■</v>
      </c>
      <c r="AP20" s="10"/>
      <c r="AQ20" s="10"/>
      <c r="AR20" s="10"/>
      <c r="AS20" s="10"/>
      <c r="AT20" s="10"/>
      <c r="AU20" s="10"/>
    </row>
    <row r="21" spans="2:47" s="289" customFormat="1" ht="18.95" customHeight="1" x14ac:dyDescent="0.4">
      <c r="B21" s="805"/>
      <c r="C21" s="733"/>
      <c r="D21" s="504"/>
      <c r="E21" s="505"/>
      <c r="F21" s="784"/>
      <c r="G21" s="555"/>
      <c r="H21" s="556"/>
      <c r="I21" s="561"/>
      <c r="J21" s="562"/>
      <c r="K21" s="579"/>
      <c r="L21" s="580"/>
      <c r="M21" s="580"/>
      <c r="N21" s="581"/>
      <c r="O21" s="587"/>
      <c r="P21" s="580"/>
      <c r="Q21" s="580"/>
      <c r="R21" s="580"/>
      <c r="S21" s="580"/>
      <c r="T21" s="591" t="s">
        <v>225</v>
      </c>
      <c r="U21" s="592"/>
      <c r="V21" s="592"/>
      <c r="W21" s="592"/>
      <c r="X21" s="592"/>
      <c r="Y21" s="592"/>
      <c r="Z21" s="592"/>
      <c r="AA21" s="592"/>
      <c r="AB21" s="592"/>
      <c r="AC21" s="592"/>
      <c r="AD21" s="592"/>
      <c r="AE21" s="592"/>
      <c r="AF21" s="592"/>
      <c r="AG21" s="592"/>
      <c r="AH21" s="592"/>
      <c r="AI21" s="592"/>
      <c r="AJ21" s="592"/>
      <c r="AK21" s="593"/>
      <c r="AL21" s="10"/>
      <c r="AM21" s="10"/>
      <c r="AN21" s="10"/>
      <c r="AO21" s="10"/>
      <c r="AP21" s="10"/>
      <c r="AQ21" s="10"/>
      <c r="AR21" s="10"/>
      <c r="AS21" s="10"/>
      <c r="AT21" s="10"/>
      <c r="AU21" s="10"/>
    </row>
    <row r="22" spans="2:47" s="289" customFormat="1" ht="18.95" customHeight="1" x14ac:dyDescent="0.4">
      <c r="B22" s="805"/>
      <c r="C22" s="733"/>
      <c r="D22" s="504"/>
      <c r="E22" s="505"/>
      <c r="F22" s="785"/>
      <c r="G22" s="557"/>
      <c r="H22" s="558"/>
      <c r="I22" s="563"/>
      <c r="J22" s="564"/>
      <c r="K22" s="338" t="s">
        <v>98</v>
      </c>
      <c r="L22" s="569" t="s">
        <v>189</v>
      </c>
      <c r="M22" s="569"/>
      <c r="N22" s="569"/>
      <c r="O22" s="790" t="s">
        <v>226</v>
      </c>
      <c r="P22" s="791"/>
      <c r="Q22" s="791"/>
      <c r="R22" s="791"/>
      <c r="S22" s="791"/>
      <c r="T22" s="791"/>
      <c r="U22" s="791"/>
      <c r="V22" s="791"/>
      <c r="W22" s="791"/>
      <c r="X22" s="791"/>
      <c r="Y22" s="791"/>
      <c r="Z22" s="791"/>
      <c r="AA22" s="791"/>
      <c r="AB22" s="791"/>
      <c r="AC22" s="791"/>
      <c r="AD22" s="791"/>
      <c r="AE22" s="791"/>
      <c r="AF22" s="791"/>
      <c r="AG22" s="791"/>
      <c r="AH22" s="791"/>
      <c r="AI22" s="791"/>
      <c r="AJ22" s="791"/>
      <c r="AK22" s="792"/>
      <c r="AL22" s="10"/>
      <c r="AM22" s="10"/>
      <c r="AN22" s="10" t="s">
        <v>102</v>
      </c>
      <c r="AO22" s="10" t="str">
        <f>IF(AND($K$17="□",$K$18="□"),"■","")</f>
        <v>■</v>
      </c>
      <c r="AP22" s="10"/>
      <c r="AQ22" s="10"/>
      <c r="AR22" s="10"/>
      <c r="AS22" s="10"/>
      <c r="AT22" s="10"/>
      <c r="AU22" s="10"/>
    </row>
    <row r="23" spans="2:47" s="289" customFormat="1" ht="18.95" customHeight="1" x14ac:dyDescent="0.4">
      <c r="B23" s="805"/>
      <c r="C23" s="733"/>
      <c r="D23" s="504"/>
      <c r="E23" s="505"/>
      <c r="F23" s="774" t="s">
        <v>191</v>
      </c>
      <c r="G23" s="775" t="s">
        <v>192</v>
      </c>
      <c r="H23" s="776"/>
      <c r="I23" s="533" t="s">
        <v>193</v>
      </c>
      <c r="J23" s="534"/>
      <c r="K23" s="325" t="s">
        <v>98</v>
      </c>
      <c r="L23" s="536" t="s">
        <v>227</v>
      </c>
      <c r="M23" s="536"/>
      <c r="N23" s="536"/>
      <c r="O23" s="536"/>
      <c r="AB23" s="344"/>
      <c r="AC23" s="536"/>
      <c r="AD23" s="536"/>
      <c r="AE23" s="536"/>
      <c r="AF23" s="536"/>
      <c r="AG23" s="536"/>
      <c r="AH23" s="536"/>
      <c r="AI23" s="536"/>
      <c r="AJ23" s="536"/>
      <c r="AK23" s="781"/>
      <c r="AL23" s="10"/>
      <c r="AM23" s="10"/>
      <c r="AN23" s="10" t="s">
        <v>102</v>
      </c>
      <c r="AO23" s="10" t="str">
        <f>IF(AND($K$25="□",$K$24="□"),"■","")</f>
        <v>■</v>
      </c>
      <c r="AP23" s="10"/>
      <c r="AS23" s="10"/>
    </row>
    <row r="24" spans="2:47" s="289" customFormat="1" ht="18.95" customHeight="1" x14ac:dyDescent="0.4">
      <c r="B24" s="805"/>
      <c r="C24" s="733"/>
      <c r="D24" s="504"/>
      <c r="E24" s="505"/>
      <c r="F24" s="774"/>
      <c r="G24" s="777"/>
      <c r="H24" s="778"/>
      <c r="I24" s="533"/>
      <c r="J24" s="534"/>
      <c r="K24" s="327" t="s">
        <v>98</v>
      </c>
      <c r="L24" s="536" t="s">
        <v>206</v>
      </c>
      <c r="M24" s="536"/>
      <c r="N24" s="536"/>
      <c r="O24" s="536"/>
      <c r="P24" s="536"/>
      <c r="Q24" s="536"/>
      <c r="R24" s="333"/>
      <c r="S24" s="333"/>
      <c r="T24" s="333"/>
      <c r="U24" s="373"/>
      <c r="V24" s="333"/>
      <c r="W24" s="333"/>
      <c r="X24" s="333"/>
      <c r="Y24" s="333"/>
      <c r="Z24" s="333"/>
      <c r="AA24" s="333"/>
      <c r="AB24" s="344"/>
      <c r="AC24" s="333"/>
      <c r="AD24" s="333"/>
      <c r="AE24" s="333"/>
      <c r="AF24" s="333"/>
      <c r="AG24" s="333"/>
      <c r="AH24" s="333"/>
      <c r="AI24" s="333"/>
      <c r="AJ24" s="333"/>
      <c r="AK24" s="345"/>
      <c r="AL24" s="10"/>
      <c r="AM24" s="10"/>
      <c r="AN24" s="10" t="s">
        <v>102</v>
      </c>
      <c r="AO24" s="10" t="str">
        <f>IF(AND($K$25="□",$K$23="□"),"■","")</f>
        <v>■</v>
      </c>
      <c r="AP24" s="10"/>
      <c r="AQ24" s="10"/>
      <c r="AR24" s="10"/>
      <c r="AS24" s="10"/>
      <c r="AT24" s="10"/>
      <c r="AU24" s="10"/>
    </row>
    <row r="25" spans="2:47" s="289" customFormat="1" ht="18.95" customHeight="1" x14ac:dyDescent="0.4">
      <c r="B25" s="805"/>
      <c r="C25" s="733"/>
      <c r="D25" s="504"/>
      <c r="E25" s="505"/>
      <c r="F25" s="774"/>
      <c r="G25" s="777"/>
      <c r="H25" s="778"/>
      <c r="I25" s="535"/>
      <c r="J25" s="459"/>
      <c r="K25" s="399" t="s">
        <v>98</v>
      </c>
      <c r="L25" s="537" t="s">
        <v>195</v>
      </c>
      <c r="M25" s="537"/>
      <c r="N25" s="537"/>
      <c r="O25" s="537"/>
      <c r="P25" s="346"/>
      <c r="Q25" s="347"/>
      <c r="R25" s="347"/>
      <c r="S25" s="347"/>
      <c r="T25" s="347"/>
      <c r="U25" s="346"/>
      <c r="V25" s="347"/>
      <c r="W25" s="347"/>
      <c r="X25" s="347"/>
      <c r="Y25" s="347"/>
      <c r="Z25" s="347"/>
      <c r="AA25" s="347"/>
      <c r="AB25" s="348"/>
      <c r="AC25" s="347"/>
      <c r="AD25" s="347"/>
      <c r="AE25" s="347"/>
      <c r="AF25" s="347"/>
      <c r="AG25" s="347"/>
      <c r="AH25" s="347"/>
      <c r="AI25" s="347"/>
      <c r="AJ25" s="347"/>
      <c r="AK25" s="349"/>
      <c r="AL25" s="10"/>
      <c r="AM25" s="10"/>
      <c r="AN25" s="10" t="s">
        <v>102</v>
      </c>
      <c r="AO25" s="10" t="str">
        <f>IF(AND($K$23="□",$K$24="□"),"■","")</f>
        <v>■</v>
      </c>
      <c r="AP25" s="10"/>
      <c r="AQ25" s="10"/>
      <c r="AR25" s="10"/>
      <c r="AS25" s="10"/>
      <c r="AT25" s="10"/>
      <c r="AU25" s="10"/>
    </row>
    <row r="26" spans="2:47" s="289" customFormat="1" ht="18" customHeight="1" x14ac:dyDescent="0.4">
      <c r="B26" s="805"/>
      <c r="C26" s="733"/>
      <c r="D26" s="504"/>
      <c r="E26" s="505"/>
      <c r="F26" s="774"/>
      <c r="G26" s="777"/>
      <c r="H26" s="778"/>
      <c r="I26" s="539" t="s">
        <v>110</v>
      </c>
      <c r="J26" s="534"/>
      <c r="K26" s="365" t="s">
        <v>111</v>
      </c>
      <c r="L26" s="782"/>
      <c r="M26" s="782"/>
      <c r="N26" s="400" t="s">
        <v>70</v>
      </c>
      <c r="O26" s="782"/>
      <c r="P26" s="782"/>
      <c r="Q26" s="401"/>
      <c r="R26" s="402"/>
      <c r="S26" s="403"/>
      <c r="T26" s="403"/>
      <c r="U26" s="403"/>
      <c r="V26" s="403"/>
      <c r="W26" s="403"/>
      <c r="X26" s="403"/>
      <c r="Y26" s="403"/>
      <c r="Z26" s="403"/>
      <c r="AA26" s="403"/>
      <c r="AB26" s="403"/>
      <c r="AC26" s="403"/>
      <c r="AD26" s="403"/>
      <c r="AE26" s="403"/>
      <c r="AF26" s="403"/>
      <c r="AG26" s="403"/>
      <c r="AH26" s="403"/>
      <c r="AI26" s="403"/>
      <c r="AJ26" s="403"/>
      <c r="AK26" s="404"/>
      <c r="AL26" s="356"/>
      <c r="AP26" s="10"/>
      <c r="AR26" s="10"/>
      <c r="AS26" s="10"/>
      <c r="AT26" s="10"/>
      <c r="AU26" s="10"/>
    </row>
    <row r="27" spans="2:47" s="289" customFormat="1" ht="24.95" customHeight="1" x14ac:dyDescent="0.4">
      <c r="B27" s="805"/>
      <c r="C27" s="733"/>
      <c r="D27" s="504"/>
      <c r="E27" s="505"/>
      <c r="F27" s="774"/>
      <c r="G27" s="777"/>
      <c r="H27" s="778"/>
      <c r="I27" s="539"/>
      <c r="J27" s="534"/>
      <c r="K27" s="594"/>
      <c r="L27" s="595"/>
      <c r="M27" s="595"/>
      <c r="N27" s="595"/>
      <c r="O27" s="595"/>
      <c r="P27" s="595"/>
      <c r="Q27" s="595"/>
      <c r="R27" s="595"/>
      <c r="S27" s="595"/>
      <c r="T27" s="595"/>
      <c r="U27" s="595"/>
      <c r="V27" s="595"/>
      <c r="W27" s="595"/>
      <c r="X27" s="595"/>
      <c r="Y27" s="595"/>
      <c r="Z27" s="595"/>
      <c r="AA27" s="595"/>
      <c r="AB27" s="595"/>
      <c r="AC27" s="595"/>
      <c r="AD27" s="595"/>
      <c r="AE27" s="595"/>
      <c r="AF27" s="595"/>
      <c r="AG27" s="595"/>
      <c r="AH27" s="595"/>
      <c r="AI27" s="595"/>
      <c r="AJ27" s="595"/>
      <c r="AK27" s="596"/>
      <c r="AL27" s="357"/>
      <c r="AQ27" s="10"/>
      <c r="AR27" s="10"/>
      <c r="AS27" s="10"/>
      <c r="AT27" s="10"/>
      <c r="AU27" s="10"/>
    </row>
    <row r="28" spans="2:47" s="289" customFormat="1" ht="24.95" customHeight="1" x14ac:dyDescent="0.4">
      <c r="B28" s="805"/>
      <c r="C28" s="733"/>
      <c r="D28" s="504"/>
      <c r="E28" s="505"/>
      <c r="F28" s="774"/>
      <c r="G28" s="777"/>
      <c r="H28" s="778"/>
      <c r="I28" s="458"/>
      <c r="J28" s="459"/>
      <c r="K28" s="597"/>
      <c r="L28" s="597"/>
      <c r="M28" s="597"/>
      <c r="N28" s="597"/>
      <c r="O28" s="597"/>
      <c r="P28" s="597"/>
      <c r="Q28" s="597"/>
      <c r="R28" s="597"/>
      <c r="S28" s="597"/>
      <c r="T28" s="597"/>
      <c r="U28" s="597"/>
      <c r="V28" s="597"/>
      <c r="W28" s="597"/>
      <c r="X28" s="597"/>
      <c r="Y28" s="597"/>
      <c r="Z28" s="597"/>
      <c r="AA28" s="597"/>
      <c r="AB28" s="597"/>
      <c r="AC28" s="597"/>
      <c r="AD28" s="597"/>
      <c r="AE28" s="597"/>
      <c r="AF28" s="597"/>
      <c r="AG28" s="597"/>
      <c r="AH28" s="597"/>
      <c r="AI28" s="597"/>
      <c r="AJ28" s="597"/>
      <c r="AK28" s="598"/>
      <c r="AL28" s="357"/>
      <c r="AQ28" s="10"/>
      <c r="AR28" s="10"/>
      <c r="AS28" s="10"/>
      <c r="AT28" s="10"/>
      <c r="AU28" s="10"/>
    </row>
    <row r="29" spans="2:47" s="289" customFormat="1" ht="15" customHeight="1" x14ac:dyDescent="0.4">
      <c r="B29" s="805"/>
      <c r="C29" s="733"/>
      <c r="D29" s="504"/>
      <c r="E29" s="505"/>
      <c r="F29" s="774"/>
      <c r="G29" s="777"/>
      <c r="H29" s="778"/>
      <c r="I29" s="454" t="s">
        <v>228</v>
      </c>
      <c r="J29" s="455"/>
      <c r="K29" s="773"/>
      <c r="L29" s="540"/>
      <c r="M29" s="540"/>
      <c r="N29" s="540"/>
      <c r="O29" s="540"/>
      <c r="P29" s="540"/>
      <c r="Q29" s="540"/>
      <c r="R29" s="540"/>
      <c r="S29" s="540"/>
      <c r="T29" s="540"/>
      <c r="U29" s="540"/>
      <c r="V29" s="540"/>
      <c r="W29" s="540"/>
      <c r="X29" s="540"/>
      <c r="Y29" s="540"/>
      <c r="Z29" s="540"/>
      <c r="AA29" s="540"/>
      <c r="AB29" s="540"/>
      <c r="AC29" s="540"/>
      <c r="AD29" s="540"/>
      <c r="AE29" s="540"/>
      <c r="AF29" s="540"/>
      <c r="AG29" s="540"/>
      <c r="AH29" s="540"/>
      <c r="AI29" s="540"/>
      <c r="AJ29" s="540"/>
      <c r="AK29" s="541"/>
      <c r="AL29" s="357"/>
      <c r="AM29" s="10"/>
      <c r="AN29" s="10"/>
      <c r="AO29" s="10"/>
      <c r="AP29" s="10"/>
      <c r="AQ29" s="10"/>
      <c r="AR29" s="10"/>
      <c r="AS29" s="10"/>
      <c r="AT29" s="10"/>
      <c r="AU29" s="10"/>
    </row>
    <row r="30" spans="2:47" s="289" customFormat="1" ht="30" customHeight="1" x14ac:dyDescent="0.4">
      <c r="B30" s="805"/>
      <c r="C30" s="733"/>
      <c r="D30" s="504"/>
      <c r="E30" s="505"/>
      <c r="F30" s="774"/>
      <c r="G30" s="777"/>
      <c r="H30" s="778"/>
      <c r="I30" s="458" t="s">
        <v>115</v>
      </c>
      <c r="J30" s="459"/>
      <c r="K30" s="542"/>
      <c r="L30" s="542"/>
      <c r="M30" s="542"/>
      <c r="N30" s="542"/>
      <c r="O30" s="542"/>
      <c r="P30" s="542"/>
      <c r="Q30" s="542"/>
      <c r="R30" s="542"/>
      <c r="S30" s="542"/>
      <c r="T30" s="542"/>
      <c r="U30" s="542"/>
      <c r="V30" s="542"/>
      <c r="W30" s="542"/>
      <c r="X30" s="542"/>
      <c r="Y30" s="542"/>
      <c r="Z30" s="542"/>
      <c r="AA30" s="542"/>
      <c r="AB30" s="542"/>
      <c r="AC30" s="542"/>
      <c r="AD30" s="542"/>
      <c r="AE30" s="542"/>
      <c r="AF30" s="542"/>
      <c r="AG30" s="542"/>
      <c r="AH30" s="542"/>
      <c r="AI30" s="542"/>
      <c r="AJ30" s="542"/>
      <c r="AK30" s="543"/>
      <c r="AL30" s="358"/>
      <c r="AM30" s="10"/>
      <c r="AN30" s="10"/>
      <c r="AO30" s="10"/>
      <c r="AP30" s="10"/>
      <c r="AQ30" s="10"/>
      <c r="AR30" s="10"/>
      <c r="AS30" s="10"/>
      <c r="AT30" s="10"/>
      <c r="AU30" s="10"/>
    </row>
    <row r="31" spans="2:47" s="278" customFormat="1" ht="15" customHeight="1" x14ac:dyDescent="0.4">
      <c r="B31" s="805"/>
      <c r="C31" s="733"/>
      <c r="D31" s="504"/>
      <c r="E31" s="505"/>
      <c r="F31" s="774"/>
      <c r="G31" s="777"/>
      <c r="H31" s="778"/>
      <c r="I31" s="454" t="s">
        <v>228</v>
      </c>
      <c r="J31" s="455"/>
      <c r="K31" s="773"/>
      <c r="L31" s="540"/>
      <c r="M31" s="540"/>
      <c r="N31" s="540"/>
      <c r="O31" s="540"/>
      <c r="P31" s="540"/>
      <c r="Q31" s="540"/>
      <c r="R31" s="540"/>
      <c r="S31" s="540"/>
      <c r="T31" s="540"/>
      <c r="U31" s="540"/>
      <c r="V31" s="540"/>
      <c r="W31" s="540"/>
      <c r="X31" s="540"/>
      <c r="Y31" s="540"/>
      <c r="Z31" s="540"/>
      <c r="AA31" s="540"/>
      <c r="AB31" s="540"/>
      <c r="AC31" s="540"/>
      <c r="AD31" s="540"/>
      <c r="AE31" s="540"/>
      <c r="AF31" s="540"/>
      <c r="AG31" s="540"/>
      <c r="AH31" s="540"/>
      <c r="AI31" s="540"/>
      <c r="AJ31" s="540"/>
      <c r="AK31" s="541"/>
      <c r="AL31" s="358"/>
      <c r="AM31" s="10"/>
      <c r="AO31" s="10"/>
      <c r="AP31" s="10"/>
      <c r="AQ31" s="10"/>
      <c r="AR31" s="10"/>
      <c r="AS31" s="10"/>
      <c r="AT31" s="10"/>
      <c r="AU31" s="10"/>
    </row>
    <row r="32" spans="2:47" s="289" customFormat="1" ht="30" customHeight="1" x14ac:dyDescent="0.4">
      <c r="B32" s="805"/>
      <c r="C32" s="733"/>
      <c r="D32" s="504"/>
      <c r="E32" s="505"/>
      <c r="F32" s="774"/>
      <c r="G32" s="777"/>
      <c r="H32" s="778"/>
      <c r="I32" s="458" t="s">
        <v>116</v>
      </c>
      <c r="J32" s="459"/>
      <c r="K32" s="542"/>
      <c r="L32" s="542"/>
      <c r="M32" s="542"/>
      <c r="N32" s="542"/>
      <c r="O32" s="542"/>
      <c r="P32" s="542"/>
      <c r="Q32" s="542"/>
      <c r="R32" s="542"/>
      <c r="S32" s="542"/>
      <c r="T32" s="542"/>
      <c r="U32" s="542"/>
      <c r="V32" s="542"/>
      <c r="W32" s="542"/>
      <c r="X32" s="542"/>
      <c r="Y32" s="542"/>
      <c r="Z32" s="542"/>
      <c r="AA32" s="542"/>
      <c r="AB32" s="542"/>
      <c r="AC32" s="542"/>
      <c r="AD32" s="542"/>
      <c r="AE32" s="542"/>
      <c r="AF32" s="542"/>
      <c r="AG32" s="542"/>
      <c r="AH32" s="542"/>
      <c r="AI32" s="542"/>
      <c r="AJ32" s="542"/>
      <c r="AK32" s="543"/>
      <c r="AL32" s="358"/>
      <c r="AM32" s="10"/>
      <c r="AN32" s="10"/>
      <c r="AO32" s="10"/>
      <c r="AP32" s="10"/>
      <c r="AQ32" s="10"/>
      <c r="AR32" s="10"/>
      <c r="AS32" s="10"/>
      <c r="AT32" s="10"/>
      <c r="AU32" s="10"/>
    </row>
    <row r="33" spans="2:47" s="289" customFormat="1" ht="24.95" customHeight="1" x14ac:dyDescent="0.4">
      <c r="B33" s="805"/>
      <c r="C33" s="733"/>
      <c r="D33" s="504"/>
      <c r="E33" s="505"/>
      <c r="F33" s="774"/>
      <c r="G33" s="777"/>
      <c r="H33" s="778"/>
      <c r="I33" s="480" t="s">
        <v>117</v>
      </c>
      <c r="J33" s="481"/>
      <c r="K33" s="486"/>
      <c r="L33" s="487"/>
      <c r="M33" s="487"/>
      <c r="N33" s="487"/>
      <c r="O33" s="487"/>
      <c r="P33" s="487"/>
      <c r="Q33" s="487"/>
      <c r="R33" s="487"/>
      <c r="S33" s="487"/>
      <c r="T33" s="487"/>
      <c r="U33" s="487"/>
      <c r="V33" s="487"/>
      <c r="W33" s="359" t="s">
        <v>651</v>
      </c>
      <c r="X33" s="483" t="s">
        <v>118</v>
      </c>
      <c r="Y33" s="485"/>
      <c r="Z33" s="486"/>
      <c r="AA33" s="487"/>
      <c r="AB33" s="487"/>
      <c r="AC33" s="487"/>
      <c r="AD33" s="487"/>
      <c r="AE33" s="487"/>
      <c r="AF33" s="487"/>
      <c r="AG33" s="487"/>
      <c r="AH33" s="487"/>
      <c r="AI33" s="487"/>
      <c r="AJ33" s="487"/>
      <c r="AK33" s="303" t="s">
        <v>651</v>
      </c>
      <c r="AL33" s="358"/>
      <c r="AM33" s="10"/>
      <c r="AN33" s="10"/>
      <c r="AO33" s="10"/>
      <c r="AP33" s="10"/>
      <c r="AQ33" s="10"/>
      <c r="AR33" s="10"/>
      <c r="AS33" s="10"/>
      <c r="AT33" s="10"/>
      <c r="AU33" s="10"/>
    </row>
    <row r="34" spans="2:47" s="289" customFormat="1" ht="24.95" customHeight="1" x14ac:dyDescent="0.4">
      <c r="B34" s="805"/>
      <c r="C34" s="733"/>
      <c r="D34" s="504"/>
      <c r="E34" s="505"/>
      <c r="F34" s="774"/>
      <c r="G34" s="777"/>
      <c r="H34" s="778"/>
      <c r="I34" s="480" t="s">
        <v>119</v>
      </c>
      <c r="J34" s="481"/>
      <c r="K34" s="482"/>
      <c r="L34" s="482"/>
      <c r="M34" s="482"/>
      <c r="N34" s="482"/>
      <c r="O34" s="482"/>
      <c r="P34" s="482"/>
      <c r="Q34" s="482"/>
      <c r="R34" s="482"/>
      <c r="S34" s="482"/>
      <c r="T34" s="482"/>
      <c r="U34" s="482"/>
      <c r="V34" s="482"/>
      <c r="W34" s="482"/>
      <c r="X34" s="483" t="s">
        <v>120</v>
      </c>
      <c r="Y34" s="485"/>
      <c r="Z34" s="486"/>
      <c r="AA34" s="487"/>
      <c r="AB34" s="487"/>
      <c r="AC34" s="487"/>
      <c r="AD34" s="487"/>
      <c r="AE34" s="487"/>
      <c r="AF34" s="487"/>
      <c r="AG34" s="487"/>
      <c r="AH34" s="487"/>
      <c r="AI34" s="487"/>
      <c r="AJ34" s="487"/>
      <c r="AK34" s="303" t="s">
        <v>651</v>
      </c>
      <c r="AL34" s="10"/>
      <c r="AM34" s="10"/>
      <c r="AN34" s="10"/>
      <c r="AO34" s="10"/>
      <c r="AP34" s="304" t="s">
        <v>121</v>
      </c>
      <c r="AQ34" s="10"/>
      <c r="AR34" s="10"/>
      <c r="AS34" s="10"/>
      <c r="AT34" s="10"/>
      <c r="AU34" s="10"/>
    </row>
    <row r="35" spans="2:47" s="289" customFormat="1" ht="24.95" customHeight="1" x14ac:dyDescent="0.4">
      <c r="B35" s="805"/>
      <c r="C35" s="733"/>
      <c r="D35" s="504"/>
      <c r="E35" s="505"/>
      <c r="F35" s="774"/>
      <c r="G35" s="779"/>
      <c r="H35" s="780"/>
      <c r="I35" s="488" t="s">
        <v>122</v>
      </c>
      <c r="J35" s="455"/>
      <c r="K35" s="486"/>
      <c r="L35" s="487"/>
      <c r="M35" s="487"/>
      <c r="N35" s="487"/>
      <c r="O35" s="487"/>
      <c r="P35" s="487"/>
      <c r="Q35" s="487"/>
      <c r="R35" s="487"/>
      <c r="S35" s="487"/>
      <c r="T35" s="487"/>
      <c r="U35" s="487"/>
      <c r="V35" s="487"/>
      <c r="W35" s="487"/>
      <c r="X35" s="405" t="s">
        <v>123</v>
      </c>
      <c r="Y35" s="487"/>
      <c r="Z35" s="487"/>
      <c r="AA35" s="487"/>
      <c r="AB35" s="487"/>
      <c r="AC35" s="487"/>
      <c r="AD35" s="487"/>
      <c r="AE35" s="487"/>
      <c r="AF35" s="487"/>
      <c r="AG35" s="487"/>
      <c r="AH35" s="487"/>
      <c r="AI35" s="487"/>
      <c r="AJ35" s="487"/>
      <c r="AK35" s="769"/>
      <c r="AL35" s="358"/>
      <c r="AM35" s="10"/>
      <c r="AN35" s="10"/>
      <c r="AO35" s="10"/>
      <c r="AP35" s="306" t="str">
        <f>K35&amp;X35&amp;Y35</f>
        <v>@</v>
      </c>
      <c r="AQ35" s="10"/>
      <c r="AR35" s="10"/>
      <c r="AS35" s="10"/>
      <c r="AT35" s="10"/>
      <c r="AU35" s="10"/>
    </row>
    <row r="36" spans="2:47" s="289" customFormat="1" ht="15" customHeight="1" x14ac:dyDescent="0.4">
      <c r="B36" s="805"/>
      <c r="C36" s="733"/>
      <c r="D36" s="504"/>
      <c r="E36" s="505"/>
      <c r="F36" s="774"/>
      <c r="G36" s="779"/>
      <c r="H36" s="780"/>
      <c r="I36" s="535"/>
      <c r="J36" s="459"/>
      <c r="K36" s="770" t="str">
        <f>IF(K35="","",K35&amp;X35&amp;Y35)</f>
        <v/>
      </c>
      <c r="L36" s="771"/>
      <c r="M36" s="771"/>
      <c r="N36" s="771"/>
      <c r="O36" s="771"/>
      <c r="P36" s="771"/>
      <c r="Q36" s="771"/>
      <c r="R36" s="771"/>
      <c r="S36" s="771"/>
      <c r="T36" s="771"/>
      <c r="U36" s="771"/>
      <c r="V36" s="771"/>
      <c r="W36" s="771"/>
      <c r="X36" s="771"/>
      <c r="Y36" s="771"/>
      <c r="Z36" s="771"/>
      <c r="AA36" s="771"/>
      <c r="AB36" s="771"/>
      <c r="AC36" s="771"/>
      <c r="AD36" s="771"/>
      <c r="AE36" s="771"/>
      <c r="AF36" s="771"/>
      <c r="AG36" s="771"/>
      <c r="AH36" s="771"/>
      <c r="AI36" s="771"/>
      <c r="AJ36" s="771"/>
      <c r="AK36" s="772"/>
      <c r="AL36" s="358"/>
      <c r="AM36" s="10"/>
      <c r="AN36" s="10"/>
      <c r="AO36" s="10"/>
      <c r="AP36" s="10"/>
      <c r="AQ36" s="10"/>
      <c r="AR36" s="10"/>
      <c r="AS36" s="10"/>
      <c r="AT36" s="10"/>
      <c r="AU36" s="10"/>
    </row>
    <row r="37" spans="2:47" s="289" customFormat="1" ht="71.25" customHeight="1" thickBot="1" x14ac:dyDescent="0.45">
      <c r="B37" s="806"/>
      <c r="C37" s="734"/>
      <c r="D37" s="506"/>
      <c r="E37" s="507"/>
      <c r="F37" s="18" t="s">
        <v>196</v>
      </c>
      <c r="G37" s="763" t="s">
        <v>229</v>
      </c>
      <c r="H37" s="764"/>
      <c r="I37" s="765"/>
      <c r="J37" s="765"/>
      <c r="K37" s="766"/>
      <c r="L37" s="767"/>
      <c r="M37" s="767"/>
      <c r="N37" s="767"/>
      <c r="O37" s="767"/>
      <c r="P37" s="767"/>
      <c r="Q37" s="767"/>
      <c r="R37" s="767"/>
      <c r="S37" s="767"/>
      <c r="T37" s="767"/>
      <c r="U37" s="767"/>
      <c r="V37" s="767"/>
      <c r="W37" s="767"/>
      <c r="X37" s="767"/>
      <c r="Y37" s="767"/>
      <c r="Z37" s="767"/>
      <c r="AA37" s="767"/>
      <c r="AB37" s="767"/>
      <c r="AC37" s="767"/>
      <c r="AD37" s="767"/>
      <c r="AE37" s="767"/>
      <c r="AF37" s="767"/>
      <c r="AG37" s="767"/>
      <c r="AH37" s="767"/>
      <c r="AI37" s="767"/>
      <c r="AJ37" s="767"/>
      <c r="AK37" s="768"/>
      <c r="AL37" s="358"/>
      <c r="AM37" s="10"/>
      <c r="AN37" s="10"/>
      <c r="AO37" s="10"/>
      <c r="AP37" s="10"/>
      <c r="AQ37" s="10"/>
      <c r="AR37" s="10"/>
      <c r="AS37" s="10"/>
      <c r="AT37" s="10"/>
      <c r="AU37" s="10"/>
    </row>
  </sheetData>
  <sheetProtection sheet="1" objects="1" scenarios="1"/>
  <mergeCells count="70">
    <mergeCell ref="B4:AK4"/>
    <mergeCell ref="B8:AK8"/>
    <mergeCell ref="B9:AK9"/>
    <mergeCell ref="B11:B37"/>
    <mergeCell ref="C11:E37"/>
    <mergeCell ref="F11:F16"/>
    <mergeCell ref="G11:H16"/>
    <mergeCell ref="I11:J13"/>
    <mergeCell ref="L11:Q11"/>
    <mergeCell ref="S11:AK11"/>
    <mergeCell ref="L12:Q12"/>
    <mergeCell ref="S12:AK12"/>
    <mergeCell ref="T13:AJ13"/>
    <mergeCell ref="I14:J16"/>
    <mergeCell ref="L14:W14"/>
    <mergeCell ref="L15:U15"/>
    <mergeCell ref="L16:U16"/>
    <mergeCell ref="F17:F22"/>
    <mergeCell ref="G17:H22"/>
    <mergeCell ref="I17:J22"/>
    <mergeCell ref="L17:O17"/>
    <mergeCell ref="P17:Q17"/>
    <mergeCell ref="L18:N18"/>
    <mergeCell ref="P18:V18"/>
    <mergeCell ref="L22:N22"/>
    <mergeCell ref="O22:AK22"/>
    <mergeCell ref="X18:AD18"/>
    <mergeCell ref="AE18:AJ18"/>
    <mergeCell ref="K19:N21"/>
    <mergeCell ref="P19:S19"/>
    <mergeCell ref="T19:AK19"/>
    <mergeCell ref="O20:S21"/>
    <mergeCell ref="T20:AK20"/>
    <mergeCell ref="T21:AK21"/>
    <mergeCell ref="I30:J30"/>
    <mergeCell ref="K30:AK30"/>
    <mergeCell ref="F23:F36"/>
    <mergeCell ref="G23:H36"/>
    <mergeCell ref="I23:J25"/>
    <mergeCell ref="L23:O23"/>
    <mergeCell ref="AC23:AK23"/>
    <mergeCell ref="L24:O24"/>
    <mergeCell ref="P24:Q24"/>
    <mergeCell ref="L25:O25"/>
    <mergeCell ref="I26:J28"/>
    <mergeCell ref="L26:M26"/>
    <mergeCell ref="O26:P26"/>
    <mergeCell ref="K27:AK27"/>
    <mergeCell ref="K28:AK28"/>
    <mergeCell ref="I29:J29"/>
    <mergeCell ref="K29:AK29"/>
    <mergeCell ref="I31:J31"/>
    <mergeCell ref="K31:AK31"/>
    <mergeCell ref="I32:J32"/>
    <mergeCell ref="K32:AK32"/>
    <mergeCell ref="I33:J33"/>
    <mergeCell ref="K33:V33"/>
    <mergeCell ref="X33:Y33"/>
    <mergeCell ref="Z33:AJ33"/>
    <mergeCell ref="G37:H37"/>
    <mergeCell ref="I37:J37"/>
    <mergeCell ref="K37:AK37"/>
    <mergeCell ref="I34:J34"/>
    <mergeCell ref="K34:W34"/>
    <mergeCell ref="X34:Y34"/>
    <mergeCell ref="Z34:AJ34"/>
    <mergeCell ref="I35:J36"/>
    <mergeCell ref="K35:W35"/>
    <mergeCell ref="Y35:AK35"/>
    <mergeCell ref="K36:AK36"/>
  </mergeCells>
  <phoneticPr fontId="4"/>
  <conditionalFormatting sqref="T13:AJ13">
    <cfRule type="cellIs" dxfId="201" priority="17" operator="notEqual">
      <formula>""</formula>
    </cfRule>
    <cfRule type="expression" dxfId="200" priority="18">
      <formula>$K$12="■"</formula>
    </cfRule>
  </conditionalFormatting>
  <conditionalFormatting sqref="K18:AK22">
    <cfRule type="expression" dxfId="199" priority="12">
      <formula>$K$17="■"</formula>
    </cfRule>
  </conditionalFormatting>
  <conditionalFormatting sqref="K26:AK32 K34:W34 K35:AK36 K33 W33 Z33:Z34 AK33:AK34">
    <cfRule type="expression" dxfId="198" priority="13">
      <formula>OR($K$23="■",$K$24="■")</formula>
    </cfRule>
  </conditionalFormatting>
  <conditionalFormatting sqref="K17:AK32 K33:W34 Z33:AK34 K35:AK36">
    <cfRule type="expression" dxfId="197" priority="11">
      <formula>$K$16="■"</formula>
    </cfRule>
  </conditionalFormatting>
  <conditionalFormatting sqref="AE18">
    <cfRule type="cellIs" dxfId="196" priority="15" operator="notEqual">
      <formula>""</formula>
    </cfRule>
    <cfRule type="expression" dxfId="195" priority="16">
      <formula>$O$18="■"</formula>
    </cfRule>
  </conditionalFormatting>
  <conditionalFormatting sqref="K17:AK17 K22:AK22">
    <cfRule type="expression" dxfId="194" priority="10">
      <formula>$K$18="■"</formula>
    </cfRule>
  </conditionalFormatting>
  <conditionalFormatting sqref="K17:AK21">
    <cfRule type="expression" dxfId="193" priority="9">
      <formula>$K$22="■"</formula>
    </cfRule>
  </conditionalFormatting>
  <conditionalFormatting sqref="O19:S21 T19:AK20">
    <cfRule type="expression" dxfId="192" priority="14">
      <formula>AND($K$11="■",$K$18="■")</formula>
    </cfRule>
  </conditionalFormatting>
  <conditionalFormatting sqref="O19:AK21">
    <cfRule type="expression" dxfId="191" priority="8">
      <formula>$O$18="■"</formula>
    </cfRule>
  </conditionalFormatting>
  <conditionalFormatting sqref="O18:AK18">
    <cfRule type="expression" dxfId="190" priority="7">
      <formula>$O$19="■"</formula>
    </cfRule>
  </conditionalFormatting>
  <conditionalFormatting sqref="L18:N18">
    <cfRule type="expression" dxfId="189" priority="4">
      <formula>$K$72="■"</formula>
    </cfRule>
  </conditionalFormatting>
  <conditionalFormatting sqref="L18:N18">
    <cfRule type="expression" dxfId="188" priority="5">
      <formula>$K$79="■"</formula>
    </cfRule>
  </conditionalFormatting>
  <conditionalFormatting sqref="L18:N18">
    <cfRule type="expression" dxfId="187" priority="6">
      <formula>OR($K$13="■",$O$13="■")</formula>
    </cfRule>
  </conditionalFormatting>
  <conditionalFormatting sqref="L22:N22">
    <cfRule type="expression" dxfId="186" priority="2">
      <formula>$K$72="■"</formula>
    </cfRule>
  </conditionalFormatting>
  <conditionalFormatting sqref="L22:N22">
    <cfRule type="expression" dxfId="185" priority="3">
      <formula>OR($K$13="■",$O$13="■")</formula>
    </cfRule>
  </conditionalFormatting>
  <conditionalFormatting sqref="L22:N22">
    <cfRule type="expression" dxfId="184" priority="1">
      <formula>$K$75="■"</formula>
    </cfRule>
  </conditionalFormatting>
  <dataValidations count="18">
    <dataValidation type="list" allowBlank="1" showInputMessage="1" showErrorMessage="1" sqref="K16" xr:uid="{DDE1B9FA-6AB6-45F7-A1A9-36CFD918F3D9}">
      <formula1>$AN$16:$AO$16</formula1>
    </dataValidation>
    <dataValidation type="list" allowBlank="1" showInputMessage="1" showErrorMessage="1" sqref="K15" xr:uid="{EE20E2A0-9A27-43EF-9494-BA5656482EB8}">
      <formula1>$AN$15:$AO$15</formula1>
    </dataValidation>
    <dataValidation type="list" allowBlank="1" showInputMessage="1" showErrorMessage="1" sqref="AB23:AB25" xr:uid="{B5392236-3C55-4D92-92CF-3157759485C5}">
      <formula1>#REF!</formula1>
    </dataValidation>
    <dataValidation type="list" showInputMessage="1" sqref="K14" xr:uid="{DDB1FEA7-F63F-481B-B6BD-D31FD6F2BA05}">
      <formula1>$AN$14:$AO$14</formula1>
    </dataValidation>
    <dataValidation type="list" showInputMessage="1" sqref="K11" xr:uid="{41719F41-C851-4D90-9013-AAE72DE4AFE2}">
      <formula1>$AN$11:$AO$11</formula1>
    </dataValidation>
    <dataValidation showInputMessage="1" showErrorMessage="1" sqref="AT20:AT22 AN16 AT12:AT13 AT15:AT16 AT26:AT37" xr:uid="{F2201ED6-F762-407A-A2A0-EEFFA3D72346}"/>
    <dataValidation imeMode="off" allowBlank="1" showInputMessage="1" showErrorMessage="1" sqref="X35:Y35 K34:W34 K35:K36 Z34 AK34" xr:uid="{45A1850C-F731-4F57-A0C9-2F9B077AC2D6}"/>
    <dataValidation type="list" showInputMessage="1" sqref="K13" xr:uid="{B0486E32-E1F0-4DAC-8E7E-E67FDE03D50B}">
      <formula1>$AN$78:$AO$78</formula1>
    </dataValidation>
    <dataValidation type="list" showInputMessage="1" showErrorMessage="1" sqref="K18" xr:uid="{6A59A9AD-8AF9-426F-8DF4-BA9186FC77FC}">
      <formula1>$AN$18:$AO$18</formula1>
    </dataValidation>
    <dataValidation type="list" showInputMessage="1" showErrorMessage="1" sqref="O18" xr:uid="{FD236B78-6D72-43AC-9BBA-F6BDBB8DA94B}">
      <formula1>$AN$19:$AO$19</formula1>
    </dataValidation>
    <dataValidation type="list" showInputMessage="1" showErrorMessage="1" sqref="K17" xr:uid="{9A2737A3-7FC4-424A-ACD7-1D8FA1D2117E}">
      <formula1>$AN$17:$AO$17</formula1>
    </dataValidation>
    <dataValidation type="list" showInputMessage="1" showErrorMessage="1" sqref="K22" xr:uid="{F8BE79CA-18C2-4C12-9782-30B2F3CEA349}">
      <formula1>$AN$22:$AO$22</formula1>
    </dataValidation>
    <dataValidation type="list" showInputMessage="1" sqref="K12" xr:uid="{8A339A6E-0605-4CCB-94E4-D33EB4773F66}">
      <formula1>$AN$12:$AO$12</formula1>
    </dataValidation>
    <dataValidation type="list" showInputMessage="1" showErrorMessage="1" sqref="K25" xr:uid="{F44CB4EC-EDB2-4464-8408-46FDBD86FC2C}">
      <formula1>$AN$25:$AO$25</formula1>
    </dataValidation>
    <dataValidation type="list" showInputMessage="1" showErrorMessage="1" sqref="K23 P25" xr:uid="{E327AAE1-C2D4-4B52-8810-18E5D0F072E4}">
      <formula1>$AN$23:$AO$23</formula1>
    </dataValidation>
    <dataValidation type="list" showInputMessage="1" showErrorMessage="1" sqref="U24:U25 K24" xr:uid="{4A17B26F-A2C9-43DD-ACD8-5D212DCB92E6}">
      <formula1>$AN$24:$AO$24</formula1>
    </dataValidation>
    <dataValidation imeMode="halfKatakana" allowBlank="1" showInputMessage="1" showErrorMessage="1" sqref="K29:AK29 K31:AK31" xr:uid="{83DE781E-868F-4041-8571-94C6C76F35DE}"/>
    <dataValidation type="list" showInputMessage="1" showErrorMessage="1" sqref="O19" xr:uid="{4586A49F-9CEE-4306-89B2-C93377F6B9B7}">
      <formula1>$AN$20:$AO$20</formula1>
    </dataValidation>
  </dataValidations>
  <printOptions horizontalCentered="1"/>
  <pageMargins left="0" right="0" top="0" bottom="0" header="0.31496062992125984" footer="0.19685039370078741"/>
  <pageSetup paperSize="9" scale="64" fitToHeight="0" orientation="portrait" r:id="rId1"/>
  <headerFooter>
    <oddFooter>&amp;C&amp;"Meiryo UI,標準"&amp;9&amp;D_&amp;T　&amp;F　&amp;P/&amp;N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99CC"/>
  </sheetPr>
  <dimension ref="B2:U14"/>
  <sheetViews>
    <sheetView zoomScale="70" zoomScaleNormal="70" workbookViewId="0">
      <selection activeCell="Q4" sqref="Q4"/>
    </sheetView>
  </sheetViews>
  <sheetFormatPr defaultColWidth="8" defaultRowHeight="15.75" x14ac:dyDescent="0.4"/>
  <cols>
    <col min="1" max="1" width="8" style="34"/>
    <col min="2" max="2" width="10.625" style="34" customWidth="1"/>
    <col min="3" max="3" width="10.5" style="34" bestFit="1" customWidth="1"/>
    <col min="4" max="4" width="10.5" style="34" customWidth="1"/>
    <col min="5" max="5" width="10.5" style="34" bestFit="1" customWidth="1"/>
    <col min="6" max="8" width="10.625" style="34" customWidth="1"/>
    <col min="9" max="9" width="26.875" style="34" bestFit="1" customWidth="1"/>
    <col min="10" max="10" width="18.875" style="34" bestFit="1" customWidth="1"/>
    <col min="11" max="11" width="17" style="34" bestFit="1" customWidth="1"/>
    <col min="12" max="12" width="17.875" style="34" bestFit="1" customWidth="1"/>
    <col min="13" max="14" width="15.875" style="34" bestFit="1" customWidth="1"/>
    <col min="15" max="16" width="15.875" style="34" customWidth="1"/>
    <col min="17" max="17" width="23.375" style="34" customWidth="1"/>
    <col min="18" max="16384" width="8" style="34"/>
  </cols>
  <sheetData>
    <row r="2" spans="2:21" x14ac:dyDescent="0.4">
      <c r="B2" s="15" t="s">
        <v>435</v>
      </c>
      <c r="C2" s="15" t="s">
        <v>436</v>
      </c>
      <c r="D2" s="15" t="s">
        <v>437</v>
      </c>
      <c r="E2" s="15" t="s">
        <v>438</v>
      </c>
      <c r="F2" s="15" t="s">
        <v>439</v>
      </c>
      <c r="G2" s="15" t="s">
        <v>440</v>
      </c>
      <c r="H2" s="15" t="s">
        <v>441</v>
      </c>
      <c r="I2" s="15" t="s">
        <v>442</v>
      </c>
      <c r="J2" s="15" t="s">
        <v>266</v>
      </c>
      <c r="K2" s="15" t="s">
        <v>443</v>
      </c>
      <c r="L2" s="15" t="s">
        <v>444</v>
      </c>
      <c r="M2" s="15" t="s">
        <v>445</v>
      </c>
      <c r="N2" s="34" t="s">
        <v>446</v>
      </c>
      <c r="O2" s="34" t="s">
        <v>447</v>
      </c>
      <c r="P2" s="34" t="s">
        <v>448</v>
      </c>
      <c r="Q2" s="34" t="s">
        <v>449</v>
      </c>
      <c r="R2" s="34" t="s">
        <v>450</v>
      </c>
      <c r="S2" s="34" t="s">
        <v>451</v>
      </c>
      <c r="U2" s="34" t="s">
        <v>452</v>
      </c>
    </row>
    <row r="3" spans="2:21" x14ac:dyDescent="0.4">
      <c r="B3" s="15" t="s">
        <v>259</v>
      </c>
      <c r="C3" s="15" t="s">
        <v>277</v>
      </c>
      <c r="D3" s="15" t="s">
        <v>453</v>
      </c>
      <c r="E3" s="15" t="s">
        <v>453</v>
      </c>
      <c r="F3" s="15" t="s">
        <v>351</v>
      </c>
      <c r="G3" s="15" t="s">
        <v>453</v>
      </c>
      <c r="H3" s="15" t="s">
        <v>453</v>
      </c>
      <c r="I3" s="15" t="s">
        <v>642</v>
      </c>
      <c r="J3" s="15" t="s">
        <v>454</v>
      </c>
      <c r="K3" s="15" t="s">
        <v>454</v>
      </c>
      <c r="L3" s="15" t="s">
        <v>454</v>
      </c>
      <c r="M3" s="15" t="s">
        <v>454</v>
      </c>
      <c r="N3" s="15" t="s">
        <v>454</v>
      </c>
      <c r="O3" s="15" t="s">
        <v>454</v>
      </c>
      <c r="P3" s="15" t="s">
        <v>454</v>
      </c>
      <c r="Q3" s="34" t="s">
        <v>455</v>
      </c>
      <c r="R3" s="34" t="s">
        <v>456</v>
      </c>
      <c r="S3" s="34" t="s">
        <v>457</v>
      </c>
      <c r="U3" s="15" t="s">
        <v>454</v>
      </c>
    </row>
    <row r="4" spans="2:21" x14ac:dyDescent="0.4">
      <c r="B4" s="15" t="s">
        <v>458</v>
      </c>
      <c r="C4" s="15" t="s">
        <v>312</v>
      </c>
      <c r="D4" s="15" t="s">
        <v>459</v>
      </c>
      <c r="E4" s="15" t="s">
        <v>460</v>
      </c>
      <c r="F4" s="15" t="s">
        <v>312</v>
      </c>
      <c r="G4" s="15" t="s">
        <v>312</v>
      </c>
      <c r="H4" s="15" t="s">
        <v>459</v>
      </c>
      <c r="I4" s="15" t="s">
        <v>641</v>
      </c>
      <c r="J4" s="15" t="s">
        <v>279</v>
      </c>
      <c r="K4" s="15" t="s">
        <v>279</v>
      </c>
      <c r="L4" s="15" t="s">
        <v>279</v>
      </c>
      <c r="M4" s="15" t="s">
        <v>279</v>
      </c>
      <c r="N4" s="15" t="s">
        <v>279</v>
      </c>
      <c r="O4" s="15" t="s">
        <v>279</v>
      </c>
      <c r="P4" s="15" t="s">
        <v>279</v>
      </c>
      <c r="Q4" s="34" t="s">
        <v>461</v>
      </c>
      <c r="R4" s="34" t="s">
        <v>462</v>
      </c>
      <c r="S4" s="34" t="s">
        <v>463</v>
      </c>
      <c r="U4" s="15" t="s">
        <v>279</v>
      </c>
    </row>
    <row r="5" spans="2:21" x14ac:dyDescent="0.4">
      <c r="B5" s="15"/>
      <c r="C5" s="15" t="s">
        <v>459</v>
      </c>
      <c r="D5" s="15"/>
      <c r="E5" s="15" t="s">
        <v>459</v>
      </c>
      <c r="F5" s="15"/>
      <c r="G5" s="15" t="s">
        <v>464</v>
      </c>
      <c r="H5" s="15"/>
      <c r="I5" s="15" t="s">
        <v>643</v>
      </c>
      <c r="J5" s="15" t="s">
        <v>465</v>
      </c>
      <c r="K5" s="15" t="s">
        <v>465</v>
      </c>
      <c r="L5" s="15" t="s">
        <v>465</v>
      </c>
      <c r="M5" s="15" t="s">
        <v>465</v>
      </c>
      <c r="N5" s="15" t="s">
        <v>465</v>
      </c>
      <c r="O5" s="15" t="s">
        <v>465</v>
      </c>
      <c r="P5" s="15" t="s">
        <v>465</v>
      </c>
      <c r="R5" s="34" t="s">
        <v>466</v>
      </c>
      <c r="U5" s="15" t="s">
        <v>465</v>
      </c>
    </row>
    <row r="6" spans="2:21" x14ac:dyDescent="0.4">
      <c r="B6" s="15"/>
      <c r="C6" s="15"/>
      <c r="D6" s="15"/>
      <c r="E6" s="15"/>
      <c r="F6" s="15"/>
      <c r="G6" s="15"/>
      <c r="H6" s="15"/>
      <c r="I6" s="15"/>
      <c r="J6" s="15" t="s">
        <v>280</v>
      </c>
      <c r="K6" s="15" t="s">
        <v>280</v>
      </c>
      <c r="L6" s="15" t="s">
        <v>280</v>
      </c>
      <c r="M6" s="15" t="s">
        <v>467</v>
      </c>
      <c r="N6" s="15" t="s">
        <v>467</v>
      </c>
      <c r="O6" s="15" t="s">
        <v>468</v>
      </c>
      <c r="P6" s="15" t="s">
        <v>467</v>
      </c>
      <c r="U6" s="15" t="s">
        <v>467</v>
      </c>
    </row>
    <row r="7" spans="2:21" x14ac:dyDescent="0.4">
      <c r="B7" s="15"/>
      <c r="C7" s="15"/>
      <c r="D7" s="15"/>
      <c r="E7" s="15"/>
      <c r="F7" s="15"/>
      <c r="G7" s="15"/>
      <c r="H7" s="15"/>
      <c r="I7" s="15"/>
      <c r="J7" s="15" t="s">
        <v>469</v>
      </c>
      <c r="K7" s="15" t="s">
        <v>469</v>
      </c>
      <c r="L7" s="15" t="s">
        <v>469</v>
      </c>
      <c r="M7" s="15" t="s">
        <v>470</v>
      </c>
      <c r="N7" s="15" t="s">
        <v>470</v>
      </c>
      <c r="O7" s="15" t="s">
        <v>431</v>
      </c>
      <c r="P7" s="15" t="s">
        <v>470</v>
      </c>
      <c r="U7" s="15" t="s">
        <v>470</v>
      </c>
    </row>
    <row r="8" spans="2:21" x14ac:dyDescent="0.4">
      <c r="B8" s="15"/>
      <c r="C8" s="15"/>
      <c r="D8" s="15"/>
      <c r="E8" s="15"/>
      <c r="F8" s="15"/>
      <c r="G8" s="15"/>
      <c r="H8" s="15"/>
      <c r="I8" s="15"/>
      <c r="J8" s="15"/>
      <c r="K8" s="15"/>
      <c r="L8" s="15"/>
      <c r="M8" s="15" t="s">
        <v>468</v>
      </c>
      <c r="N8" s="15" t="s">
        <v>468</v>
      </c>
      <c r="O8" s="15"/>
      <c r="P8" s="15" t="s">
        <v>468</v>
      </c>
      <c r="U8" s="15" t="s">
        <v>468</v>
      </c>
    </row>
    <row r="9" spans="2:21" x14ac:dyDescent="0.4">
      <c r="B9" s="15"/>
      <c r="C9" s="15"/>
      <c r="D9" s="15"/>
      <c r="E9" s="15"/>
      <c r="F9" s="15"/>
      <c r="G9" s="15"/>
      <c r="H9" s="15"/>
      <c r="I9" s="15"/>
      <c r="J9" s="15"/>
      <c r="K9" s="15"/>
      <c r="L9" s="15"/>
      <c r="M9" s="15" t="s">
        <v>431</v>
      </c>
      <c r="N9" s="15" t="s">
        <v>431</v>
      </c>
      <c r="P9" s="15" t="s">
        <v>431</v>
      </c>
      <c r="U9" s="15" t="s">
        <v>431</v>
      </c>
    </row>
    <row r="10" spans="2:21" x14ac:dyDescent="0.4">
      <c r="I10" s="15"/>
      <c r="M10" s="34" t="s">
        <v>471</v>
      </c>
      <c r="N10" s="34" t="s">
        <v>471</v>
      </c>
    </row>
    <row r="11" spans="2:21" x14ac:dyDescent="0.4">
      <c r="I11" s="15"/>
    </row>
    <row r="13" spans="2:21" x14ac:dyDescent="0.4">
      <c r="I13" s="15"/>
    </row>
    <row r="14" spans="2:21" x14ac:dyDescent="0.4">
      <c r="I14" s="15"/>
    </row>
  </sheetData>
  <phoneticPr fontId="4"/>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5" tint="0.39997558519241921"/>
    <pageSetUpPr fitToPage="1"/>
  </sheetPr>
  <dimension ref="B1:AU207"/>
  <sheetViews>
    <sheetView showGridLines="0" view="pageBreakPreview" zoomScale="85" zoomScaleNormal="85" zoomScaleSheetLayoutView="85" workbookViewId="0"/>
  </sheetViews>
  <sheetFormatPr defaultColWidth="3.625" defaultRowHeight="18" customHeight="1" x14ac:dyDescent="0.4"/>
  <cols>
    <col min="1" max="38" width="3.625" style="34"/>
    <col min="39" max="39" width="3" style="34" customWidth="1"/>
    <col min="40" max="40" width="1.25" style="34" hidden="1" customWidth="1"/>
    <col min="41" max="41" width="0.875" style="34" hidden="1" customWidth="1"/>
    <col min="42" max="16384" width="3.625" style="34"/>
  </cols>
  <sheetData>
    <row r="1" spans="2:47" s="21" customFormat="1" ht="9.9499999999999993" customHeight="1" x14ac:dyDescent="0.4">
      <c r="B1" s="19"/>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row>
    <row r="2" spans="2:47" s="21" customFormat="1" ht="16.5" x14ac:dyDescent="0.4">
      <c r="B2" s="19" t="s">
        <v>230</v>
      </c>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row>
    <row r="3" spans="2:47" s="21" customFormat="1" ht="9.9499999999999993" customHeight="1" x14ac:dyDescent="0.4">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row>
    <row r="4" spans="2:47" s="24" customFormat="1" ht="30.75" customHeight="1" x14ac:dyDescent="0.4">
      <c r="B4" s="1125" t="s">
        <v>231</v>
      </c>
      <c r="C4" s="1125"/>
      <c r="D4" s="1125"/>
      <c r="E4" s="1125"/>
      <c r="F4" s="1125"/>
      <c r="G4" s="1125"/>
      <c r="H4" s="1125"/>
      <c r="I4" s="1125"/>
      <c r="J4" s="1125"/>
      <c r="K4" s="22" t="s">
        <v>232</v>
      </c>
      <c r="L4" s="1126" t="s">
        <v>233</v>
      </c>
      <c r="M4" s="1126"/>
      <c r="N4" s="1126"/>
      <c r="O4" s="1126"/>
      <c r="P4" s="1126"/>
      <c r="Q4" s="1127" t="s">
        <v>638</v>
      </c>
      <c r="R4" s="1127"/>
      <c r="S4" s="1127"/>
      <c r="T4" s="1127"/>
      <c r="U4" s="1127"/>
      <c r="V4" s="1127"/>
      <c r="W4" s="1127"/>
      <c r="X4" s="1127"/>
      <c r="Y4" s="1127"/>
      <c r="Z4" s="1127"/>
      <c r="AA4" s="1127"/>
      <c r="AB4" s="1127"/>
      <c r="AC4" s="1127"/>
      <c r="AD4" s="1127"/>
      <c r="AE4" s="1127"/>
      <c r="AF4" s="1127"/>
      <c r="AG4" s="1127"/>
      <c r="AH4" s="1127"/>
      <c r="AI4" s="1127"/>
      <c r="AJ4" s="1127"/>
      <c r="AK4" s="22" t="s">
        <v>176</v>
      </c>
      <c r="AL4" s="23"/>
      <c r="AM4" s="23"/>
      <c r="AN4" s="23"/>
      <c r="AO4" s="23"/>
      <c r="AP4" s="23"/>
      <c r="AQ4" s="23"/>
      <c r="AR4" s="23"/>
      <c r="AS4" s="23"/>
      <c r="AT4" s="23"/>
      <c r="AU4" s="23"/>
    </row>
    <row r="5" spans="2:47" s="24" customFormat="1" ht="9.9499999999999993" customHeight="1" x14ac:dyDescent="0.4">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3"/>
      <c r="AL5" s="23"/>
      <c r="AM5" s="23"/>
      <c r="AN5" s="23"/>
      <c r="AO5" s="23"/>
      <c r="AP5" s="23"/>
      <c r="AQ5" s="23"/>
      <c r="AR5" s="23"/>
      <c r="AS5" s="23"/>
      <c r="AT5" s="23"/>
      <c r="AU5" s="23"/>
    </row>
    <row r="6" spans="2:47" s="24" customFormat="1" ht="12.75" customHeight="1" x14ac:dyDescent="0.4">
      <c r="B6" s="19"/>
      <c r="C6" s="20"/>
      <c r="D6" s="20"/>
      <c r="E6" s="20"/>
      <c r="F6" s="20"/>
      <c r="G6" s="20"/>
      <c r="H6" s="20"/>
      <c r="I6" s="20"/>
      <c r="J6" s="20"/>
      <c r="K6" s="20"/>
      <c r="L6" s="20"/>
      <c r="M6" s="20"/>
      <c r="N6" s="26"/>
      <c r="O6" s="27"/>
      <c r="P6" s="27"/>
      <c r="Q6" s="28"/>
      <c r="R6" s="28"/>
      <c r="S6" s="28"/>
      <c r="T6" s="28"/>
      <c r="U6" s="28"/>
      <c r="V6" s="28"/>
      <c r="W6" s="28"/>
      <c r="X6" s="28"/>
      <c r="Y6" s="28"/>
      <c r="Z6" s="28"/>
      <c r="AA6" s="28"/>
      <c r="AB6" s="28"/>
      <c r="AC6" s="28"/>
      <c r="AD6" s="28"/>
      <c r="AE6" s="28"/>
      <c r="AF6" s="28"/>
      <c r="AG6" s="28"/>
      <c r="AH6" s="28"/>
      <c r="AI6" s="28"/>
      <c r="AJ6" s="28"/>
      <c r="AK6" s="29" t="s">
        <v>662</v>
      </c>
      <c r="AL6" s="23"/>
      <c r="AM6" s="23"/>
      <c r="AN6" s="23"/>
      <c r="AO6" s="23"/>
      <c r="AS6" s="255"/>
      <c r="AT6" s="255"/>
      <c r="AU6" s="255"/>
    </row>
    <row r="7" spans="2:47" s="24" customFormat="1" ht="15" customHeight="1" thickBot="1" x14ac:dyDescent="0.45">
      <c r="B7" s="30" t="s">
        <v>234</v>
      </c>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3"/>
      <c r="AL7" s="23"/>
      <c r="AM7" s="23"/>
      <c r="AN7" s="23"/>
      <c r="AO7" s="23"/>
      <c r="AS7" s="255"/>
      <c r="AT7" s="255"/>
      <c r="AU7" s="255"/>
    </row>
    <row r="8" spans="2:47" ht="18" customHeight="1" x14ac:dyDescent="0.4">
      <c r="B8" s="1128" t="s">
        <v>235</v>
      </c>
      <c r="C8" s="1129"/>
      <c r="D8" s="1129"/>
      <c r="E8" s="1130"/>
      <c r="F8" s="31" t="s">
        <v>236</v>
      </c>
      <c r="G8" s="32"/>
      <c r="H8" s="32"/>
      <c r="I8" s="32"/>
      <c r="J8" s="32"/>
      <c r="K8" s="32"/>
      <c r="L8" s="32"/>
      <c r="M8" s="32"/>
      <c r="N8" s="32"/>
      <c r="O8" s="31" t="s">
        <v>237</v>
      </c>
      <c r="P8" s="32"/>
      <c r="Q8" s="32"/>
      <c r="R8" s="32"/>
      <c r="S8" s="32"/>
      <c r="T8" s="32"/>
      <c r="U8" s="32"/>
      <c r="V8" s="32"/>
      <c r="W8" s="32"/>
      <c r="X8" s="32"/>
      <c r="Y8" s="32"/>
      <c r="Z8" s="32"/>
      <c r="AA8" s="32"/>
      <c r="AB8" s="32"/>
      <c r="AC8" s="32"/>
      <c r="AD8" s="32"/>
      <c r="AE8" s="32"/>
      <c r="AF8" s="32"/>
      <c r="AG8" s="32"/>
      <c r="AH8" s="32"/>
      <c r="AI8" s="32"/>
      <c r="AJ8" s="32"/>
      <c r="AK8" s="33"/>
      <c r="AS8" s="255"/>
      <c r="AT8" s="255"/>
      <c r="AU8" s="255"/>
    </row>
    <row r="9" spans="2:47" ht="18" customHeight="1" x14ac:dyDescent="0.4">
      <c r="B9" s="1131"/>
      <c r="C9" s="906"/>
      <c r="D9" s="906"/>
      <c r="E9" s="907"/>
      <c r="F9" s="416"/>
      <c r="G9" s="417" t="s">
        <v>238</v>
      </c>
      <c r="H9" s="418"/>
      <c r="I9" s="418"/>
      <c r="J9" s="418"/>
      <c r="K9" s="418"/>
      <c r="L9" s="418"/>
      <c r="M9" s="418"/>
      <c r="N9" s="418"/>
      <c r="O9" s="419"/>
      <c r="P9" s="417" t="s">
        <v>678</v>
      </c>
      <c r="Q9" s="420"/>
      <c r="R9" s="420"/>
      <c r="S9" s="420"/>
      <c r="T9" s="420"/>
      <c r="U9" s="420"/>
      <c r="V9" s="420"/>
      <c r="W9" s="420"/>
      <c r="X9" s="420"/>
      <c r="Y9" s="420"/>
      <c r="Z9" s="420"/>
      <c r="AA9" s="420"/>
      <c r="AB9" s="420"/>
      <c r="AC9" s="420"/>
      <c r="AD9" s="420"/>
      <c r="AE9" s="420"/>
      <c r="AF9" s="420"/>
      <c r="AG9" s="420"/>
      <c r="AH9" s="420"/>
      <c r="AI9" s="420"/>
      <c r="AJ9" s="420"/>
      <c r="AK9" s="421"/>
      <c r="AS9" s="255"/>
      <c r="AT9" s="255"/>
      <c r="AU9" s="255"/>
    </row>
    <row r="10" spans="2:47" ht="18" customHeight="1" x14ac:dyDescent="0.4">
      <c r="B10" s="1131"/>
      <c r="C10" s="906"/>
      <c r="D10" s="906"/>
      <c r="E10" s="907"/>
      <c r="F10" s="41" t="s">
        <v>98</v>
      </c>
      <c r="G10" s="42" t="s">
        <v>249</v>
      </c>
      <c r="H10" s="43"/>
      <c r="I10" s="43"/>
      <c r="J10" s="43"/>
      <c r="K10" s="43"/>
      <c r="L10" s="43"/>
      <c r="M10" s="43"/>
      <c r="N10" s="43"/>
      <c r="O10" s="44"/>
      <c r="P10" s="45"/>
      <c r="Q10" s="45" t="s">
        <v>240</v>
      </c>
      <c r="R10" s="45" t="s">
        <v>241</v>
      </c>
      <c r="S10" s="45"/>
      <c r="T10" s="45"/>
      <c r="U10" s="45"/>
      <c r="V10" s="45"/>
      <c r="W10" s="45"/>
      <c r="X10" s="45"/>
      <c r="Y10" s="45"/>
      <c r="Z10" s="45"/>
      <c r="AA10" s="45"/>
      <c r="AB10" s="45"/>
      <c r="AC10" s="45"/>
      <c r="AD10" s="45"/>
      <c r="AE10" s="45"/>
      <c r="AF10" s="45"/>
      <c r="AG10" s="45"/>
      <c r="AH10" s="45"/>
      <c r="AI10" s="45"/>
      <c r="AJ10" s="45"/>
      <c r="AK10" s="46"/>
      <c r="AN10" s="34" t="s">
        <v>98</v>
      </c>
      <c r="AO10" s="34" t="str">
        <f>IF($F$13="□","■","")</f>
        <v>■</v>
      </c>
      <c r="AS10" s="255"/>
      <c r="AT10" s="255"/>
      <c r="AU10" s="255"/>
    </row>
    <row r="11" spans="2:47" ht="18" customHeight="1" x14ac:dyDescent="0.4">
      <c r="B11" s="1131"/>
      <c r="C11" s="906"/>
      <c r="D11" s="906"/>
      <c r="E11" s="907"/>
      <c r="F11" s="41" t="s">
        <v>98</v>
      </c>
      <c r="G11" s="42" t="s">
        <v>637</v>
      </c>
      <c r="H11" s="43"/>
      <c r="I11" s="43"/>
      <c r="J11" s="43"/>
      <c r="K11" s="43"/>
      <c r="L11" s="43"/>
      <c r="M11" s="43"/>
      <c r="N11" s="43"/>
      <c r="O11" s="44"/>
      <c r="P11" s="45"/>
      <c r="Q11" s="45" t="s">
        <v>240</v>
      </c>
      <c r="R11" s="45" t="s">
        <v>241</v>
      </c>
      <c r="S11" s="45"/>
      <c r="T11" s="45"/>
      <c r="U11" s="45"/>
      <c r="V11" s="45"/>
      <c r="W11" s="45"/>
      <c r="X11" s="45"/>
      <c r="Y11" s="45"/>
      <c r="Z11" s="45"/>
      <c r="AA11" s="45"/>
      <c r="AB11" s="45"/>
      <c r="AC11" s="45"/>
      <c r="AD11" s="45"/>
      <c r="AE11" s="45"/>
      <c r="AF11" s="45"/>
      <c r="AG11" s="45"/>
      <c r="AH11" s="45"/>
      <c r="AI11" s="45"/>
      <c r="AJ11" s="45"/>
      <c r="AK11" s="46"/>
      <c r="AN11" s="34" t="s">
        <v>98</v>
      </c>
      <c r="AO11" s="34" t="str">
        <f>IF($F$13="□","■","")</f>
        <v>■</v>
      </c>
      <c r="AS11" s="263"/>
      <c r="AT11" s="263"/>
      <c r="AU11" s="263"/>
    </row>
    <row r="12" spans="2:47" ht="18" customHeight="1" x14ac:dyDescent="0.4">
      <c r="B12" s="1131"/>
      <c r="C12" s="906"/>
      <c r="D12" s="906"/>
      <c r="E12" s="907"/>
      <c r="F12" s="41" t="s">
        <v>98</v>
      </c>
      <c r="G12" s="42" t="s">
        <v>251</v>
      </c>
      <c r="H12" s="43"/>
      <c r="I12" s="43"/>
      <c r="J12" s="43"/>
      <c r="K12" s="43"/>
      <c r="L12" s="43"/>
      <c r="M12" s="43"/>
      <c r="N12" s="43"/>
      <c r="O12" s="44"/>
      <c r="P12" s="45"/>
      <c r="Q12" s="45" t="s">
        <v>240</v>
      </c>
      <c r="R12" s="47"/>
      <c r="S12" s="47" t="s">
        <v>252</v>
      </c>
      <c r="T12" s="45"/>
      <c r="U12" s="45"/>
      <c r="V12" s="45"/>
      <c r="W12" s="45"/>
      <c r="X12" s="45"/>
      <c r="Y12" s="45"/>
      <c r="Z12" s="45"/>
      <c r="AA12" s="45"/>
      <c r="AB12" s="45"/>
      <c r="AC12" s="45"/>
      <c r="AD12" s="45"/>
      <c r="AE12" s="45"/>
      <c r="AF12" s="45"/>
      <c r="AG12" s="45"/>
      <c r="AH12" s="45"/>
      <c r="AI12" s="45"/>
      <c r="AJ12" s="45"/>
      <c r="AK12" s="46"/>
      <c r="AN12" s="34" t="s">
        <v>98</v>
      </c>
      <c r="AO12" s="34" t="str">
        <f>IF($F$13="□","■","")</f>
        <v>■</v>
      </c>
      <c r="AS12" s="255"/>
      <c r="AT12" s="255"/>
      <c r="AU12" s="255"/>
    </row>
    <row r="13" spans="2:47" ht="18" customHeight="1" thickBot="1" x14ac:dyDescent="0.45">
      <c r="B13" s="1132"/>
      <c r="C13" s="1133"/>
      <c r="D13" s="1133"/>
      <c r="E13" s="1134"/>
      <c r="F13" s="48" t="s">
        <v>98</v>
      </c>
      <c r="G13" s="49" t="s">
        <v>253</v>
      </c>
      <c r="H13" s="50"/>
      <c r="I13" s="50"/>
      <c r="J13" s="50"/>
      <c r="K13" s="50"/>
      <c r="L13" s="50"/>
      <c r="M13" s="50"/>
      <c r="N13" s="50"/>
      <c r="O13" s="51"/>
      <c r="P13" s="52"/>
      <c r="Q13" s="52" t="s">
        <v>240</v>
      </c>
      <c r="R13" s="52" t="s">
        <v>241</v>
      </c>
      <c r="S13" s="52"/>
      <c r="T13" s="52"/>
      <c r="U13" s="52"/>
      <c r="V13" s="52"/>
      <c r="W13" s="52"/>
      <c r="X13" s="52"/>
      <c r="Y13" s="52"/>
      <c r="Z13" s="52"/>
      <c r="AA13" s="52"/>
      <c r="AB13" s="52"/>
      <c r="AC13" s="52"/>
      <c r="AD13" s="52"/>
      <c r="AE13" s="52"/>
      <c r="AF13" s="52"/>
      <c r="AG13" s="52"/>
      <c r="AH13" s="52"/>
      <c r="AI13" s="52"/>
      <c r="AJ13" s="52"/>
      <c r="AK13" s="53"/>
      <c r="AN13" s="34" t="s">
        <v>98</v>
      </c>
      <c r="AO13" s="34" t="str">
        <f>IF(AND($F$10="□",$F$11="□",$F$12="□"),"■","")</f>
        <v>■</v>
      </c>
      <c r="AS13" s="255"/>
      <c r="AT13" s="255"/>
      <c r="AU13" s="255"/>
    </row>
    <row r="14" spans="2:47" ht="9.9499999999999993" customHeight="1" thickBot="1" x14ac:dyDescent="0.45">
      <c r="AS14" s="255"/>
      <c r="AT14" s="255"/>
      <c r="AU14" s="255"/>
    </row>
    <row r="15" spans="2:47" ht="18" customHeight="1" x14ac:dyDescent="0.4">
      <c r="B15" s="54" t="s">
        <v>239</v>
      </c>
      <c r="C15" s="1135" t="s">
        <v>254</v>
      </c>
      <c r="D15" s="1136"/>
      <c r="E15" s="1136"/>
      <c r="F15" s="1136"/>
      <c r="G15" s="1136"/>
      <c r="H15" s="1136"/>
      <c r="I15" s="1136"/>
      <c r="J15" s="1137"/>
      <c r="K15" s="1137"/>
      <c r="L15" s="1137"/>
      <c r="M15" s="1137"/>
      <c r="N15" s="1137"/>
      <c r="O15" s="1137"/>
      <c r="P15" s="1137"/>
      <c r="Q15" s="1137"/>
      <c r="R15" s="1137"/>
      <c r="S15" s="1137"/>
      <c r="T15" s="1137"/>
      <c r="U15" s="1137"/>
      <c r="V15" s="1137"/>
      <c r="W15" s="1137"/>
      <c r="X15" s="1137"/>
      <c r="Y15" s="1137"/>
      <c r="Z15" s="1137"/>
      <c r="AA15" s="1137"/>
      <c r="AB15" s="1137"/>
      <c r="AC15" s="1137"/>
      <c r="AD15" s="1137"/>
      <c r="AE15" s="1137"/>
      <c r="AF15" s="1137"/>
      <c r="AG15" s="1137"/>
      <c r="AH15" s="1137"/>
      <c r="AI15" s="1137"/>
      <c r="AJ15" s="1137"/>
      <c r="AK15" s="1138"/>
      <c r="AS15" s="255"/>
      <c r="AT15" s="255"/>
      <c r="AU15" s="255"/>
    </row>
    <row r="16" spans="2:47" ht="24" customHeight="1" thickBot="1" x14ac:dyDescent="0.45">
      <c r="B16" s="55"/>
      <c r="C16" s="56"/>
      <c r="D16" s="1141" t="s">
        <v>255</v>
      </c>
      <c r="E16" s="1142"/>
      <c r="F16" s="1142"/>
      <c r="G16" s="1142"/>
      <c r="H16" s="1142"/>
      <c r="I16" s="1143"/>
      <c r="J16" s="1144"/>
      <c r="K16" s="1145"/>
      <c r="L16" s="1145"/>
      <c r="M16" s="1145"/>
      <c r="N16" s="1145"/>
      <c r="O16" s="1145"/>
      <c r="P16" s="1145"/>
      <c r="Q16" s="1145"/>
      <c r="R16" s="1145"/>
      <c r="S16" s="1145"/>
      <c r="T16" s="1145"/>
      <c r="U16" s="1145"/>
      <c r="V16" s="1145"/>
      <c r="W16" s="1145"/>
      <c r="X16" s="1145"/>
      <c r="Y16" s="1145"/>
      <c r="Z16" s="1145"/>
      <c r="AA16" s="1145"/>
      <c r="AB16" s="1145"/>
      <c r="AC16" s="1145"/>
      <c r="AD16" s="1145"/>
      <c r="AE16" s="1145"/>
      <c r="AF16" s="1145"/>
      <c r="AG16" s="1145"/>
      <c r="AH16" s="1145"/>
      <c r="AI16" s="1145"/>
      <c r="AJ16" s="1145"/>
      <c r="AK16" s="1146"/>
      <c r="AS16" s="255"/>
      <c r="AT16" s="255"/>
      <c r="AU16" s="255"/>
    </row>
    <row r="17" spans="2:37" ht="12" customHeight="1" thickBot="1" x14ac:dyDescent="0.45"/>
    <row r="18" spans="2:37" ht="18" customHeight="1" x14ac:dyDescent="0.4">
      <c r="B18" s="54" t="s">
        <v>240</v>
      </c>
      <c r="C18" s="1135" t="s">
        <v>256</v>
      </c>
      <c r="D18" s="1136"/>
      <c r="E18" s="1136"/>
      <c r="F18" s="1136"/>
      <c r="G18" s="1136"/>
      <c r="H18" s="1136"/>
      <c r="I18" s="1136"/>
      <c r="J18" s="1137"/>
      <c r="K18" s="1137"/>
      <c r="L18" s="1137"/>
      <c r="M18" s="1137"/>
      <c r="N18" s="1137"/>
      <c r="O18" s="1137"/>
      <c r="P18" s="1137"/>
      <c r="Q18" s="1137"/>
      <c r="R18" s="1137"/>
      <c r="S18" s="1137"/>
      <c r="T18" s="1137"/>
      <c r="U18" s="1137"/>
      <c r="V18" s="1137"/>
      <c r="W18" s="1137"/>
      <c r="X18" s="1137"/>
      <c r="Y18" s="1137"/>
      <c r="Z18" s="1137"/>
      <c r="AA18" s="1137"/>
      <c r="AB18" s="1137"/>
      <c r="AC18" s="1137"/>
      <c r="AD18" s="1137"/>
      <c r="AE18" s="1137"/>
      <c r="AF18" s="1137"/>
      <c r="AG18" s="1137"/>
      <c r="AH18" s="1137"/>
      <c r="AI18" s="1137"/>
      <c r="AJ18" s="1137"/>
      <c r="AK18" s="1138"/>
    </row>
    <row r="19" spans="2:37" ht="24" customHeight="1" thickBot="1" x14ac:dyDescent="0.45">
      <c r="B19" s="55"/>
      <c r="C19" s="56"/>
      <c r="D19" s="1141" t="s">
        <v>257</v>
      </c>
      <c r="E19" s="1142"/>
      <c r="F19" s="1142"/>
      <c r="G19" s="1142"/>
      <c r="H19" s="1142"/>
      <c r="I19" s="1143"/>
      <c r="J19" s="1147"/>
      <c r="K19" s="1148"/>
      <c r="L19" s="1148"/>
      <c r="M19" s="1148"/>
      <c r="N19" s="1148"/>
      <c r="O19" s="1148"/>
      <c r="P19" s="1148"/>
      <c r="Q19" s="1148"/>
      <c r="R19" s="1148"/>
      <c r="S19" s="1148"/>
      <c r="T19" s="1148"/>
      <c r="U19" s="1148"/>
      <c r="V19" s="1148"/>
      <c r="W19" s="1149"/>
      <c r="X19" s="1150" t="s">
        <v>258</v>
      </c>
      <c r="Y19" s="1151"/>
      <c r="Z19" s="1151"/>
      <c r="AA19" s="1151"/>
      <c r="AB19" s="1152"/>
      <c r="AC19" s="1153"/>
      <c r="AD19" s="1154"/>
      <c r="AE19" s="1154"/>
      <c r="AF19" s="1154"/>
      <c r="AG19" s="1154"/>
      <c r="AH19" s="1154"/>
      <c r="AI19" s="1154"/>
      <c r="AJ19" s="1154"/>
      <c r="AK19" s="1155"/>
    </row>
    <row r="20" spans="2:37" ht="12" customHeight="1" x14ac:dyDescent="0.4">
      <c r="B20" s="57" t="s">
        <v>260</v>
      </c>
      <c r="C20" s="1139" t="s">
        <v>649</v>
      </c>
      <c r="D20" s="1139"/>
      <c r="E20" s="1139"/>
      <c r="F20" s="1139"/>
      <c r="G20" s="1139"/>
      <c r="H20" s="1139"/>
      <c r="I20" s="1139"/>
      <c r="J20" s="1139"/>
      <c r="K20" s="1139"/>
      <c r="L20" s="1139"/>
      <c r="M20" s="1139"/>
      <c r="N20" s="1139"/>
      <c r="O20" s="1139"/>
      <c r="P20" s="1139"/>
      <c r="Q20" s="1139"/>
      <c r="R20" s="1139"/>
      <c r="S20" s="1139"/>
      <c r="T20" s="1139"/>
      <c r="U20" s="1139"/>
      <c r="V20" s="1139"/>
      <c r="W20" s="1139"/>
      <c r="X20" s="1139"/>
      <c r="Y20" s="1139"/>
      <c r="Z20" s="1139"/>
      <c r="AA20" s="1139"/>
      <c r="AB20" s="1139"/>
      <c r="AC20" s="1139"/>
      <c r="AD20" s="1139"/>
      <c r="AE20" s="1139"/>
      <c r="AF20" s="1139"/>
      <c r="AG20" s="1139"/>
      <c r="AH20" s="1139"/>
      <c r="AI20" s="1139"/>
      <c r="AJ20" s="1139"/>
      <c r="AK20" s="1139"/>
    </row>
    <row r="21" spans="2:37" ht="12" customHeight="1" x14ac:dyDescent="0.4">
      <c r="B21" s="57" t="s">
        <v>261</v>
      </c>
      <c r="C21" s="1139" t="s">
        <v>262</v>
      </c>
      <c r="D21" s="1139"/>
      <c r="E21" s="1139"/>
      <c r="F21" s="1139"/>
      <c r="G21" s="1139"/>
      <c r="H21" s="1139"/>
      <c r="I21" s="1139"/>
      <c r="J21" s="1139"/>
      <c r="K21" s="1139"/>
      <c r="L21" s="1139"/>
      <c r="M21" s="1139"/>
      <c r="N21" s="1139"/>
      <c r="O21" s="1139"/>
      <c r="P21" s="1139"/>
      <c r="Q21" s="1139"/>
      <c r="R21" s="1139"/>
      <c r="S21" s="1139"/>
      <c r="T21" s="1139"/>
      <c r="U21" s="1139"/>
      <c r="V21" s="1139"/>
      <c r="W21" s="1139"/>
      <c r="X21" s="1139"/>
      <c r="Y21" s="1139"/>
      <c r="Z21" s="1139"/>
      <c r="AA21" s="1139"/>
      <c r="AB21" s="1139"/>
      <c r="AC21" s="1139"/>
      <c r="AD21" s="1139"/>
      <c r="AE21" s="1139"/>
      <c r="AF21" s="1139"/>
      <c r="AG21" s="1139"/>
      <c r="AH21" s="1139"/>
      <c r="AI21" s="1139"/>
      <c r="AJ21" s="1139"/>
      <c r="AK21" s="1139"/>
    </row>
    <row r="22" spans="2:37" ht="12" customHeight="1" x14ac:dyDescent="0.4">
      <c r="B22" s="57" t="s">
        <v>263</v>
      </c>
      <c r="C22" s="1139" t="s">
        <v>264</v>
      </c>
      <c r="D22" s="1139"/>
      <c r="E22" s="1139"/>
      <c r="F22" s="1139"/>
      <c r="G22" s="1139"/>
      <c r="H22" s="1139"/>
      <c r="I22" s="1139"/>
      <c r="J22" s="1139"/>
      <c r="K22" s="1139"/>
      <c r="L22" s="1139"/>
      <c r="M22" s="1139"/>
      <c r="N22" s="1139"/>
      <c r="O22" s="1139"/>
      <c r="P22" s="1139"/>
      <c r="Q22" s="1139"/>
      <c r="R22" s="1139"/>
      <c r="S22" s="1139"/>
      <c r="T22" s="1139"/>
      <c r="U22" s="1139"/>
      <c r="V22" s="1139"/>
      <c r="W22" s="1139"/>
      <c r="X22" s="1139"/>
      <c r="Y22" s="1139"/>
      <c r="Z22" s="1139"/>
      <c r="AA22" s="1139"/>
      <c r="AB22" s="1139"/>
      <c r="AC22" s="1139"/>
      <c r="AD22" s="1139"/>
      <c r="AE22" s="1139"/>
      <c r="AF22" s="1139"/>
      <c r="AG22" s="1139"/>
      <c r="AH22" s="1139"/>
      <c r="AI22" s="1139"/>
      <c r="AJ22" s="1139"/>
      <c r="AK22" s="1139"/>
    </row>
    <row r="23" spans="2:37" ht="4.5" customHeight="1" x14ac:dyDescent="0.4"/>
    <row r="24" spans="2:37" ht="18" customHeight="1" thickBot="1" x14ac:dyDescent="0.45">
      <c r="B24" s="58" t="s">
        <v>265</v>
      </c>
    </row>
    <row r="25" spans="2:37" s="66" customFormat="1" ht="18" customHeight="1" x14ac:dyDescent="0.4">
      <c r="B25" s="59" t="s">
        <v>241</v>
      </c>
      <c r="C25" s="60">
        <v>1</v>
      </c>
      <c r="D25" s="61" t="s">
        <v>266</v>
      </c>
      <c r="E25" s="62"/>
      <c r="F25" s="62"/>
      <c r="G25" s="62"/>
      <c r="H25" s="62"/>
      <c r="I25" s="62"/>
      <c r="J25" s="62"/>
      <c r="K25" s="63"/>
      <c r="L25" s="63"/>
      <c r="M25" s="63"/>
      <c r="N25" s="63"/>
      <c r="O25" s="63"/>
      <c r="P25" s="63"/>
      <c r="Q25" s="63"/>
      <c r="R25" s="63"/>
      <c r="S25" s="63"/>
      <c r="T25" s="63"/>
      <c r="U25" s="64"/>
      <c r="V25" s="64"/>
      <c r="W25" s="64"/>
      <c r="X25" s="64"/>
      <c r="Y25" s="64"/>
      <c r="Z25" s="64"/>
      <c r="AA25" s="64"/>
      <c r="AB25" s="64"/>
      <c r="AC25" s="64"/>
      <c r="AD25" s="64"/>
      <c r="AE25" s="64"/>
      <c r="AF25" s="64"/>
      <c r="AG25" s="64"/>
      <c r="AH25" s="64"/>
      <c r="AI25" s="64"/>
      <c r="AJ25" s="64"/>
      <c r="AK25" s="65"/>
    </row>
    <row r="26" spans="2:37" s="66" customFormat="1" ht="18" customHeight="1" x14ac:dyDescent="0.4">
      <c r="B26" s="67"/>
      <c r="C26" s="68"/>
      <c r="D26" s="1072" t="s">
        <v>267</v>
      </c>
      <c r="E26" s="1073" t="s">
        <v>268</v>
      </c>
      <c r="F26" s="1074"/>
      <c r="G26" s="1088"/>
      <c r="H26" s="1073" t="s">
        <v>269</v>
      </c>
      <c r="I26" s="1074"/>
      <c r="J26" s="1074"/>
      <c r="K26" s="1074"/>
      <c r="L26" s="1074"/>
      <c r="M26" s="1088"/>
      <c r="N26" s="999" t="s">
        <v>270</v>
      </c>
      <c r="O26" s="1000"/>
      <c r="P26" s="1000"/>
      <c r="Q26" s="1000"/>
      <c r="R26" s="1000"/>
      <c r="S26" s="1001"/>
      <c r="T26" s="999" t="s">
        <v>271</v>
      </c>
      <c r="U26" s="1000"/>
      <c r="V26" s="1000"/>
      <c r="W26" s="1000"/>
      <c r="X26" s="1000"/>
      <c r="Y26" s="1000"/>
      <c r="Z26" s="1000"/>
      <c r="AA26" s="1000"/>
      <c r="AB26" s="1001"/>
      <c r="AC26" s="999" t="s">
        <v>272</v>
      </c>
      <c r="AD26" s="1000"/>
      <c r="AE26" s="1000"/>
      <c r="AF26" s="1000"/>
      <c r="AG26" s="1000"/>
      <c r="AH26" s="1000"/>
      <c r="AI26" s="1000"/>
      <c r="AJ26" s="1000"/>
      <c r="AK26" s="1123"/>
    </row>
    <row r="27" spans="2:37" s="66" customFormat="1" ht="18" customHeight="1" x14ac:dyDescent="0.4">
      <c r="B27" s="67"/>
      <c r="C27" s="68"/>
      <c r="D27" s="995"/>
      <c r="E27" s="996"/>
      <c r="F27" s="997"/>
      <c r="G27" s="998"/>
      <c r="H27" s="996"/>
      <c r="I27" s="997"/>
      <c r="J27" s="997"/>
      <c r="K27" s="997"/>
      <c r="L27" s="997"/>
      <c r="M27" s="998"/>
      <c r="N27" s="999" t="s">
        <v>273</v>
      </c>
      <c r="O27" s="1000"/>
      <c r="P27" s="1001"/>
      <c r="Q27" s="999" t="s">
        <v>274</v>
      </c>
      <c r="R27" s="1000"/>
      <c r="S27" s="1001"/>
      <c r="T27" s="999" t="s">
        <v>275</v>
      </c>
      <c r="U27" s="1000"/>
      <c r="V27" s="1000"/>
      <c r="W27" s="1000"/>
      <c r="X27" s="1001"/>
      <c r="Y27" s="999" t="s">
        <v>276</v>
      </c>
      <c r="Z27" s="1000"/>
      <c r="AA27" s="1000"/>
      <c r="AB27" s="1001"/>
      <c r="AC27" s="999" t="s">
        <v>275</v>
      </c>
      <c r="AD27" s="1000"/>
      <c r="AE27" s="1000"/>
      <c r="AF27" s="1000"/>
      <c r="AG27" s="1001"/>
      <c r="AH27" s="999" t="s">
        <v>276</v>
      </c>
      <c r="AI27" s="1000"/>
      <c r="AJ27" s="1000"/>
      <c r="AK27" s="1123"/>
    </row>
    <row r="28" spans="2:37" s="66" customFormat="1" ht="18" customHeight="1" x14ac:dyDescent="0.4">
      <c r="B28" s="67"/>
      <c r="C28" s="68"/>
      <c r="D28" s="242">
        <v>1</v>
      </c>
      <c r="E28" s="972"/>
      <c r="F28" s="973"/>
      <c r="G28" s="974"/>
      <c r="H28" s="951" t="s">
        <v>278</v>
      </c>
      <c r="I28" s="952"/>
      <c r="J28" s="952"/>
      <c r="K28" s="952"/>
      <c r="L28" s="952"/>
      <c r="M28" s="953"/>
      <c r="N28" s="972"/>
      <c r="O28" s="973"/>
      <c r="P28" s="974"/>
      <c r="Q28" s="972"/>
      <c r="R28" s="973"/>
      <c r="S28" s="974"/>
      <c r="T28" s="972"/>
      <c r="U28" s="973"/>
      <c r="V28" s="973"/>
      <c r="W28" s="973"/>
      <c r="X28" s="974"/>
      <c r="Y28" s="972"/>
      <c r="Z28" s="973"/>
      <c r="AA28" s="973"/>
      <c r="AB28" s="974"/>
      <c r="AC28" s="972"/>
      <c r="AD28" s="973"/>
      <c r="AE28" s="973"/>
      <c r="AF28" s="973"/>
      <c r="AG28" s="974"/>
      <c r="AH28" s="1058"/>
      <c r="AI28" s="1059"/>
      <c r="AJ28" s="1059"/>
      <c r="AK28" s="1124"/>
    </row>
    <row r="29" spans="2:37" s="66" customFormat="1" ht="18" customHeight="1" x14ac:dyDescent="0.4">
      <c r="B29" s="69"/>
      <c r="C29" s="70">
        <v>2</v>
      </c>
      <c r="D29" s="71" t="s">
        <v>281</v>
      </c>
      <c r="E29" s="71"/>
      <c r="F29" s="72"/>
      <c r="G29" s="72"/>
      <c r="H29" s="72"/>
      <c r="I29" s="72"/>
      <c r="J29" s="72"/>
      <c r="K29" s="73"/>
      <c r="L29" s="73"/>
      <c r="M29" s="73"/>
      <c r="N29" s="73"/>
      <c r="O29" s="73"/>
      <c r="P29" s="73"/>
      <c r="Q29" s="73"/>
      <c r="R29" s="73"/>
      <c r="S29" s="73"/>
      <c r="T29" s="73"/>
      <c r="U29" s="74"/>
      <c r="V29" s="74"/>
      <c r="W29" s="74"/>
      <c r="X29" s="74"/>
      <c r="Y29" s="74"/>
      <c r="Z29" s="74"/>
      <c r="AA29" s="74"/>
      <c r="AB29" s="74"/>
      <c r="AC29" s="74"/>
      <c r="AD29" s="74"/>
      <c r="AE29" s="74"/>
      <c r="AF29" s="74"/>
      <c r="AG29" s="74"/>
      <c r="AH29" s="74"/>
      <c r="AI29" s="75"/>
      <c r="AJ29" s="75"/>
      <c r="AK29" s="76"/>
    </row>
    <row r="30" spans="2:37" s="66" customFormat="1" ht="18" customHeight="1" x14ac:dyDescent="0.4">
      <c r="B30" s="67"/>
      <c r="C30" s="68"/>
      <c r="D30" s="1072" t="s">
        <v>267</v>
      </c>
      <c r="E30" s="999" t="s">
        <v>282</v>
      </c>
      <c r="F30" s="1000"/>
      <c r="G30" s="1001"/>
      <c r="H30" s="1073" t="s">
        <v>283</v>
      </c>
      <c r="I30" s="1074"/>
      <c r="J30" s="1074"/>
      <c r="K30" s="1074"/>
      <c r="L30" s="1074"/>
      <c r="M30" s="1074"/>
      <c r="N30" s="1074"/>
      <c r="O30" s="1074"/>
      <c r="P30" s="1074"/>
      <c r="Q30" s="1074"/>
      <c r="R30" s="1074"/>
      <c r="S30" s="1074"/>
      <c r="T30" s="1074"/>
      <c r="U30" s="1074"/>
      <c r="V30" s="1074"/>
      <c r="W30" s="1074"/>
      <c r="X30" s="1088"/>
      <c r="Y30" s="999" t="s">
        <v>284</v>
      </c>
      <c r="Z30" s="1000"/>
      <c r="AA30" s="1000"/>
      <c r="AB30" s="1000"/>
      <c r="AC30" s="1000"/>
      <c r="AD30" s="1000"/>
      <c r="AE30" s="1000"/>
      <c r="AF30" s="1000"/>
      <c r="AG30" s="1000"/>
      <c r="AH30" s="1000"/>
      <c r="AI30" s="1000"/>
      <c r="AJ30" s="1000"/>
      <c r="AK30" s="1123"/>
    </row>
    <row r="31" spans="2:37" s="66" customFormat="1" ht="18" customHeight="1" x14ac:dyDescent="0.4">
      <c r="B31" s="67"/>
      <c r="C31" s="68"/>
      <c r="D31" s="995"/>
      <c r="E31" s="999"/>
      <c r="F31" s="1000"/>
      <c r="G31" s="1001"/>
      <c r="H31" s="996"/>
      <c r="I31" s="997"/>
      <c r="J31" s="997"/>
      <c r="K31" s="997"/>
      <c r="L31" s="997"/>
      <c r="M31" s="997"/>
      <c r="N31" s="997"/>
      <c r="O31" s="997"/>
      <c r="P31" s="997"/>
      <c r="Q31" s="997"/>
      <c r="R31" s="997"/>
      <c r="S31" s="997"/>
      <c r="T31" s="997"/>
      <c r="U31" s="997"/>
      <c r="V31" s="997"/>
      <c r="W31" s="997"/>
      <c r="X31" s="998"/>
      <c r="Y31" s="999" t="s">
        <v>285</v>
      </c>
      <c r="Z31" s="1000"/>
      <c r="AA31" s="1000"/>
      <c r="AB31" s="1000"/>
      <c r="AC31" s="1000"/>
      <c r="AD31" s="1000"/>
      <c r="AE31" s="1000"/>
      <c r="AF31" s="999" t="s">
        <v>286</v>
      </c>
      <c r="AG31" s="1000"/>
      <c r="AH31" s="1000"/>
      <c r="AI31" s="1000"/>
      <c r="AJ31" s="1000"/>
      <c r="AK31" s="1123"/>
    </row>
    <row r="32" spans="2:37" s="66" customFormat="1" ht="18" customHeight="1" x14ac:dyDescent="0.4">
      <c r="B32" s="67"/>
      <c r="C32" s="68"/>
      <c r="D32" s="242">
        <v>1</v>
      </c>
      <c r="E32" s="972"/>
      <c r="F32" s="973"/>
      <c r="G32" s="974"/>
      <c r="H32" s="77" t="s">
        <v>123</v>
      </c>
      <c r="I32" s="1122"/>
      <c r="J32" s="1063"/>
      <c r="K32" s="1063"/>
      <c r="L32" s="1063"/>
      <c r="M32" s="1063"/>
      <c r="N32" s="1063"/>
      <c r="O32" s="1063"/>
      <c r="P32" s="1063"/>
      <c r="Q32" s="1063"/>
      <c r="R32" s="1063"/>
      <c r="S32" s="1106"/>
      <c r="T32" s="1107" t="s">
        <v>287</v>
      </c>
      <c r="U32" s="1107"/>
      <c r="V32" s="1107"/>
      <c r="W32" s="1107"/>
      <c r="X32" s="1108"/>
      <c r="Y32" s="1058"/>
      <c r="Z32" s="1059"/>
      <c r="AA32" s="1059"/>
      <c r="AB32" s="1059"/>
      <c r="AC32" s="1059"/>
      <c r="AD32" s="1059"/>
      <c r="AE32" s="1059"/>
      <c r="AF32" s="951"/>
      <c r="AG32" s="952"/>
      <c r="AH32" s="952"/>
      <c r="AI32" s="952"/>
      <c r="AJ32" s="952"/>
      <c r="AK32" s="1109"/>
    </row>
    <row r="33" spans="2:37" s="66" customFormat="1" ht="18" customHeight="1" x14ac:dyDescent="0.4">
      <c r="B33" s="67"/>
      <c r="C33" s="68"/>
      <c r="D33" s="242">
        <v>2</v>
      </c>
      <c r="E33" s="972"/>
      <c r="F33" s="973"/>
      <c r="G33" s="974"/>
      <c r="H33" s="77" t="s">
        <v>123</v>
      </c>
      <c r="I33" s="1063"/>
      <c r="J33" s="1063"/>
      <c r="K33" s="1063"/>
      <c r="L33" s="1063"/>
      <c r="M33" s="1063"/>
      <c r="N33" s="1063"/>
      <c r="O33" s="1063"/>
      <c r="P33" s="1063"/>
      <c r="Q33" s="1063"/>
      <c r="R33" s="1063"/>
      <c r="S33" s="1106"/>
      <c r="T33" s="1107" t="s">
        <v>289</v>
      </c>
      <c r="U33" s="1107"/>
      <c r="V33" s="1107"/>
      <c r="W33" s="1107"/>
      <c r="X33" s="1108"/>
      <c r="Y33" s="1058"/>
      <c r="Z33" s="1059"/>
      <c r="AA33" s="1059"/>
      <c r="AB33" s="1059"/>
      <c r="AC33" s="1059"/>
      <c r="AD33" s="1059"/>
      <c r="AE33" s="1059"/>
      <c r="AF33" s="951"/>
      <c r="AG33" s="952"/>
      <c r="AH33" s="952"/>
      <c r="AI33" s="952"/>
      <c r="AJ33" s="952"/>
      <c r="AK33" s="1109"/>
    </row>
    <row r="34" spans="2:37" s="66" customFormat="1" ht="18" customHeight="1" x14ac:dyDescent="0.4">
      <c r="B34" s="67"/>
      <c r="C34" s="68"/>
      <c r="D34" s="242">
        <v>3</v>
      </c>
      <c r="E34" s="972"/>
      <c r="F34" s="973"/>
      <c r="G34" s="974"/>
      <c r="H34" s="77" t="s">
        <v>123</v>
      </c>
      <c r="I34" s="1063"/>
      <c r="J34" s="1063"/>
      <c r="K34" s="1063"/>
      <c r="L34" s="1063"/>
      <c r="M34" s="1063"/>
      <c r="N34" s="1063"/>
      <c r="O34" s="1063"/>
      <c r="P34" s="1063"/>
      <c r="Q34" s="1063"/>
      <c r="R34" s="1063"/>
      <c r="S34" s="1106"/>
      <c r="T34" s="1107" t="s">
        <v>289</v>
      </c>
      <c r="U34" s="1107"/>
      <c r="V34" s="1107"/>
      <c r="W34" s="1107"/>
      <c r="X34" s="1108"/>
      <c r="Y34" s="1058"/>
      <c r="Z34" s="1059"/>
      <c r="AA34" s="1059"/>
      <c r="AB34" s="1059"/>
      <c r="AC34" s="1059"/>
      <c r="AD34" s="1059"/>
      <c r="AE34" s="1059"/>
      <c r="AF34" s="951"/>
      <c r="AG34" s="952"/>
      <c r="AH34" s="952"/>
      <c r="AI34" s="952"/>
      <c r="AJ34" s="952"/>
      <c r="AK34" s="1109"/>
    </row>
    <row r="35" spans="2:37" s="66" customFormat="1" ht="18" customHeight="1" x14ac:dyDescent="0.4">
      <c r="B35" s="67"/>
      <c r="C35" s="68"/>
      <c r="D35" s="242">
        <v>4</v>
      </c>
      <c r="E35" s="972"/>
      <c r="F35" s="973"/>
      <c r="G35" s="974"/>
      <c r="H35" s="77" t="s">
        <v>123</v>
      </c>
      <c r="I35" s="1063"/>
      <c r="J35" s="1063"/>
      <c r="K35" s="1063"/>
      <c r="L35" s="1063"/>
      <c r="M35" s="1063"/>
      <c r="N35" s="1063"/>
      <c r="O35" s="1063"/>
      <c r="P35" s="1063"/>
      <c r="Q35" s="1063"/>
      <c r="R35" s="1063"/>
      <c r="S35" s="1106"/>
      <c r="T35" s="1107" t="s">
        <v>289</v>
      </c>
      <c r="U35" s="1107"/>
      <c r="V35" s="1107"/>
      <c r="W35" s="1107"/>
      <c r="X35" s="1108"/>
      <c r="Y35" s="1058"/>
      <c r="Z35" s="1059"/>
      <c r="AA35" s="1059"/>
      <c r="AB35" s="1059"/>
      <c r="AC35" s="1059"/>
      <c r="AD35" s="1059"/>
      <c r="AE35" s="1059"/>
      <c r="AF35" s="951"/>
      <c r="AG35" s="952"/>
      <c r="AH35" s="952"/>
      <c r="AI35" s="952"/>
      <c r="AJ35" s="952"/>
      <c r="AK35" s="1109"/>
    </row>
    <row r="36" spans="2:37" s="66" customFormat="1" ht="18" customHeight="1" x14ac:dyDescent="0.4">
      <c r="B36" s="67"/>
      <c r="C36" s="68"/>
      <c r="D36" s="242">
        <v>5</v>
      </c>
      <c r="E36" s="972"/>
      <c r="F36" s="973"/>
      <c r="G36" s="974"/>
      <c r="H36" s="77" t="s">
        <v>123</v>
      </c>
      <c r="I36" s="1063"/>
      <c r="J36" s="1063"/>
      <c r="K36" s="1063"/>
      <c r="L36" s="1063"/>
      <c r="M36" s="1063"/>
      <c r="N36" s="1063"/>
      <c r="O36" s="1063"/>
      <c r="P36" s="1063"/>
      <c r="Q36" s="1063"/>
      <c r="R36" s="1063"/>
      <c r="S36" s="1106"/>
      <c r="T36" s="1107" t="s">
        <v>289</v>
      </c>
      <c r="U36" s="1107"/>
      <c r="V36" s="1107"/>
      <c r="W36" s="1107"/>
      <c r="X36" s="1108"/>
      <c r="Y36" s="1058"/>
      <c r="Z36" s="1059"/>
      <c r="AA36" s="1059"/>
      <c r="AB36" s="1059"/>
      <c r="AC36" s="1059"/>
      <c r="AD36" s="1059"/>
      <c r="AE36" s="1059"/>
      <c r="AF36" s="951"/>
      <c r="AG36" s="952"/>
      <c r="AH36" s="952"/>
      <c r="AI36" s="952"/>
      <c r="AJ36" s="952"/>
      <c r="AK36" s="1109"/>
    </row>
    <row r="37" spans="2:37" s="66" customFormat="1" ht="18" customHeight="1" x14ac:dyDescent="0.4">
      <c r="B37" s="67"/>
      <c r="C37" s="68"/>
      <c r="D37" s="242">
        <v>6</v>
      </c>
      <c r="E37" s="972"/>
      <c r="F37" s="973"/>
      <c r="G37" s="974"/>
      <c r="H37" s="77" t="s">
        <v>123</v>
      </c>
      <c r="I37" s="1063"/>
      <c r="J37" s="1063"/>
      <c r="K37" s="1063"/>
      <c r="L37" s="1063"/>
      <c r="M37" s="1063"/>
      <c r="N37" s="1063"/>
      <c r="O37" s="1063"/>
      <c r="P37" s="1063"/>
      <c r="Q37" s="1063"/>
      <c r="R37" s="1063"/>
      <c r="S37" s="1106"/>
      <c r="T37" s="1107" t="s">
        <v>289</v>
      </c>
      <c r="U37" s="1107"/>
      <c r="V37" s="1107"/>
      <c r="W37" s="1107"/>
      <c r="X37" s="1108"/>
      <c r="Y37" s="1058"/>
      <c r="Z37" s="1059"/>
      <c r="AA37" s="1059"/>
      <c r="AB37" s="1059"/>
      <c r="AC37" s="1059"/>
      <c r="AD37" s="1059"/>
      <c r="AE37" s="1059"/>
      <c r="AF37" s="951"/>
      <c r="AG37" s="952"/>
      <c r="AH37" s="952"/>
      <c r="AI37" s="952"/>
      <c r="AJ37" s="952"/>
      <c r="AK37" s="1109"/>
    </row>
    <row r="38" spans="2:37" s="66" customFormat="1" ht="18" customHeight="1" x14ac:dyDescent="0.4">
      <c r="B38" s="67"/>
      <c r="C38" s="68"/>
      <c r="D38" s="242">
        <v>7</v>
      </c>
      <c r="E38" s="972"/>
      <c r="F38" s="973"/>
      <c r="G38" s="974"/>
      <c r="H38" s="77" t="s">
        <v>123</v>
      </c>
      <c r="I38" s="1063"/>
      <c r="J38" s="1063"/>
      <c r="K38" s="1063"/>
      <c r="L38" s="1063"/>
      <c r="M38" s="1063"/>
      <c r="N38" s="1063"/>
      <c r="O38" s="1063"/>
      <c r="P38" s="1063"/>
      <c r="Q38" s="1063"/>
      <c r="R38" s="1063"/>
      <c r="S38" s="1106"/>
      <c r="T38" s="1107" t="s">
        <v>289</v>
      </c>
      <c r="U38" s="1107"/>
      <c r="V38" s="1107"/>
      <c r="W38" s="1107"/>
      <c r="X38" s="1108"/>
      <c r="Y38" s="1058"/>
      <c r="Z38" s="1059"/>
      <c r="AA38" s="1059"/>
      <c r="AB38" s="1059"/>
      <c r="AC38" s="1059"/>
      <c r="AD38" s="1059"/>
      <c r="AE38" s="1059"/>
      <c r="AF38" s="951"/>
      <c r="AG38" s="952"/>
      <c r="AH38" s="952"/>
      <c r="AI38" s="952"/>
      <c r="AJ38" s="952"/>
      <c r="AK38" s="1109"/>
    </row>
    <row r="39" spans="2:37" s="66" customFormat="1" ht="18" customHeight="1" x14ac:dyDescent="0.4">
      <c r="B39" s="67"/>
      <c r="C39" s="68"/>
      <c r="D39" s="242">
        <v>8</v>
      </c>
      <c r="E39" s="972"/>
      <c r="F39" s="973"/>
      <c r="G39" s="974"/>
      <c r="H39" s="77" t="s">
        <v>123</v>
      </c>
      <c r="I39" s="1063"/>
      <c r="J39" s="1063"/>
      <c r="K39" s="1063"/>
      <c r="L39" s="1063"/>
      <c r="M39" s="1063"/>
      <c r="N39" s="1063"/>
      <c r="O39" s="1063"/>
      <c r="P39" s="1063"/>
      <c r="Q39" s="1063"/>
      <c r="R39" s="1063"/>
      <c r="S39" s="1106"/>
      <c r="T39" s="1107" t="s">
        <v>289</v>
      </c>
      <c r="U39" s="1107"/>
      <c r="V39" s="1107"/>
      <c r="W39" s="1107"/>
      <c r="X39" s="1108"/>
      <c r="Y39" s="1058"/>
      <c r="Z39" s="1059"/>
      <c r="AA39" s="1059"/>
      <c r="AB39" s="1059"/>
      <c r="AC39" s="1059"/>
      <c r="AD39" s="1059"/>
      <c r="AE39" s="1059"/>
      <c r="AF39" s="951"/>
      <c r="AG39" s="952"/>
      <c r="AH39" s="952"/>
      <c r="AI39" s="952"/>
      <c r="AJ39" s="952"/>
      <c r="AK39" s="1109"/>
    </row>
    <row r="40" spans="2:37" s="66" customFormat="1" ht="18" customHeight="1" x14ac:dyDescent="0.4">
      <c r="B40" s="67"/>
      <c r="C40" s="68"/>
      <c r="D40" s="242">
        <v>9</v>
      </c>
      <c r="E40" s="972"/>
      <c r="F40" s="973"/>
      <c r="G40" s="974"/>
      <c r="H40" s="77" t="s">
        <v>123</v>
      </c>
      <c r="I40" s="1063"/>
      <c r="J40" s="1063"/>
      <c r="K40" s="1063"/>
      <c r="L40" s="1063"/>
      <c r="M40" s="1063"/>
      <c r="N40" s="1063"/>
      <c r="O40" s="1063"/>
      <c r="P40" s="1063"/>
      <c r="Q40" s="1063"/>
      <c r="R40" s="1063"/>
      <c r="S40" s="1106"/>
      <c r="T40" s="1107" t="s">
        <v>289</v>
      </c>
      <c r="U40" s="1107"/>
      <c r="V40" s="1107"/>
      <c r="W40" s="1107"/>
      <c r="X40" s="1108"/>
      <c r="Y40" s="1058"/>
      <c r="Z40" s="1059"/>
      <c r="AA40" s="1059"/>
      <c r="AB40" s="1059"/>
      <c r="AC40" s="1059"/>
      <c r="AD40" s="1059"/>
      <c r="AE40" s="1059"/>
      <c r="AF40" s="951"/>
      <c r="AG40" s="952"/>
      <c r="AH40" s="952"/>
      <c r="AI40" s="952"/>
      <c r="AJ40" s="952"/>
      <c r="AK40" s="1109"/>
    </row>
    <row r="41" spans="2:37" s="66" customFormat="1" ht="18" customHeight="1" x14ac:dyDescent="0.4">
      <c r="B41" s="69"/>
      <c r="C41" s="68"/>
      <c r="D41" s="248">
        <v>10</v>
      </c>
      <c r="E41" s="1110"/>
      <c r="F41" s="1111"/>
      <c r="G41" s="1112"/>
      <c r="H41" s="78" t="s">
        <v>123</v>
      </c>
      <c r="I41" s="1113"/>
      <c r="J41" s="1113"/>
      <c r="K41" s="1113"/>
      <c r="L41" s="1113"/>
      <c r="M41" s="1113"/>
      <c r="N41" s="1113"/>
      <c r="O41" s="1113"/>
      <c r="P41" s="1113"/>
      <c r="Q41" s="1113"/>
      <c r="R41" s="1113"/>
      <c r="S41" s="1114"/>
      <c r="T41" s="1115" t="s">
        <v>289</v>
      </c>
      <c r="U41" s="1115"/>
      <c r="V41" s="1115"/>
      <c r="W41" s="1115"/>
      <c r="X41" s="1116"/>
      <c r="Y41" s="1117"/>
      <c r="Z41" s="1118"/>
      <c r="AA41" s="1118"/>
      <c r="AB41" s="1118"/>
      <c r="AC41" s="1118"/>
      <c r="AD41" s="1118"/>
      <c r="AE41" s="1118"/>
      <c r="AF41" s="1119"/>
      <c r="AG41" s="1120"/>
      <c r="AH41" s="1120"/>
      <c r="AI41" s="1120"/>
      <c r="AJ41" s="1120"/>
      <c r="AK41" s="1121"/>
    </row>
    <row r="42" spans="2:37" s="66" customFormat="1" ht="18" customHeight="1" x14ac:dyDescent="0.4">
      <c r="B42" s="69"/>
      <c r="C42" s="79">
        <v>3</v>
      </c>
      <c r="D42" s="71" t="s">
        <v>290</v>
      </c>
      <c r="E42" s="71"/>
      <c r="F42" s="72"/>
      <c r="G42" s="72"/>
      <c r="H42" s="72"/>
      <c r="I42" s="72"/>
      <c r="J42" s="72"/>
      <c r="K42" s="73"/>
      <c r="L42" s="73"/>
      <c r="M42" s="73"/>
      <c r="N42" s="73"/>
      <c r="O42" s="73"/>
      <c r="P42" s="73"/>
      <c r="Q42" s="73"/>
      <c r="R42" s="73"/>
      <c r="S42" s="73"/>
      <c r="T42" s="73"/>
      <c r="U42" s="74"/>
      <c r="V42" s="74"/>
      <c r="W42" s="74"/>
      <c r="X42" s="74"/>
      <c r="Y42" s="74"/>
      <c r="Z42" s="74"/>
      <c r="AA42" s="74"/>
      <c r="AB42" s="74"/>
      <c r="AC42" s="74"/>
      <c r="AD42" s="74"/>
      <c r="AE42" s="74"/>
      <c r="AF42" s="74"/>
      <c r="AG42" s="74"/>
      <c r="AH42" s="74"/>
      <c r="AI42" s="73"/>
      <c r="AJ42" s="73"/>
      <c r="AK42" s="80"/>
    </row>
    <row r="43" spans="2:37" s="66" customFormat="1" ht="18" customHeight="1" x14ac:dyDescent="0.4">
      <c r="B43" s="67"/>
      <c r="C43" s="68"/>
      <c r="D43" s="1072" t="s">
        <v>267</v>
      </c>
      <c r="E43" s="999" t="s">
        <v>282</v>
      </c>
      <c r="F43" s="1000"/>
      <c r="G43" s="1001"/>
      <c r="H43" s="999" t="s">
        <v>291</v>
      </c>
      <c r="I43" s="1000"/>
      <c r="J43" s="1000"/>
      <c r="K43" s="1000"/>
      <c r="L43" s="1000"/>
      <c r="M43" s="1000"/>
      <c r="N43" s="1000"/>
      <c r="O43" s="1000"/>
      <c r="P43" s="1000"/>
      <c r="Q43" s="1000"/>
      <c r="R43" s="1000"/>
      <c r="S43" s="1000"/>
      <c r="T43" s="1000"/>
      <c r="U43" s="1000"/>
      <c r="V43" s="1001"/>
      <c r="W43" s="1073" t="s">
        <v>292</v>
      </c>
      <c r="X43" s="1074"/>
      <c r="Y43" s="1074"/>
      <c r="Z43" s="1074"/>
      <c r="AA43" s="1074"/>
      <c r="AB43" s="1074"/>
      <c r="AC43" s="1074"/>
      <c r="AD43" s="1074"/>
      <c r="AE43" s="1074"/>
      <c r="AF43" s="1074"/>
      <c r="AG43" s="1074"/>
      <c r="AH43" s="1074"/>
      <c r="AI43" s="1074"/>
      <c r="AJ43" s="1074"/>
      <c r="AK43" s="1075"/>
    </row>
    <row r="44" spans="2:37" s="66" customFormat="1" ht="18" customHeight="1" x14ac:dyDescent="0.4">
      <c r="B44" s="67"/>
      <c r="C44" s="68"/>
      <c r="D44" s="995"/>
      <c r="E44" s="999"/>
      <c r="F44" s="1000"/>
      <c r="G44" s="1001"/>
      <c r="H44" s="999" t="s">
        <v>293</v>
      </c>
      <c r="I44" s="1000"/>
      <c r="J44" s="1000"/>
      <c r="K44" s="1000"/>
      <c r="L44" s="1000"/>
      <c r="M44" s="999" t="s">
        <v>294</v>
      </c>
      <c r="N44" s="1000"/>
      <c r="O44" s="1000"/>
      <c r="P44" s="1000"/>
      <c r="Q44" s="1001"/>
      <c r="R44" s="999" t="s">
        <v>295</v>
      </c>
      <c r="S44" s="1000"/>
      <c r="T44" s="1000"/>
      <c r="U44" s="1000"/>
      <c r="V44" s="1000"/>
      <c r="W44" s="996"/>
      <c r="X44" s="997"/>
      <c r="Y44" s="997"/>
      <c r="Z44" s="997"/>
      <c r="AA44" s="997"/>
      <c r="AB44" s="997"/>
      <c r="AC44" s="997"/>
      <c r="AD44" s="997"/>
      <c r="AE44" s="997"/>
      <c r="AF44" s="997"/>
      <c r="AG44" s="997"/>
      <c r="AH44" s="997"/>
      <c r="AI44" s="997"/>
      <c r="AJ44" s="997"/>
      <c r="AK44" s="1076"/>
    </row>
    <row r="45" spans="2:37" s="66" customFormat="1" ht="18" customHeight="1" x14ac:dyDescent="0.4">
      <c r="B45" s="67"/>
      <c r="C45" s="68"/>
      <c r="D45" s="242">
        <v>1</v>
      </c>
      <c r="E45" s="972"/>
      <c r="F45" s="973"/>
      <c r="G45" s="974"/>
      <c r="H45" s="972"/>
      <c r="I45" s="973"/>
      <c r="J45" s="973"/>
      <c r="K45" s="973"/>
      <c r="L45" s="973"/>
      <c r="M45" s="972"/>
      <c r="N45" s="973"/>
      <c r="O45" s="973"/>
      <c r="P45" s="973"/>
      <c r="Q45" s="974"/>
      <c r="R45" s="951"/>
      <c r="S45" s="952"/>
      <c r="T45" s="952"/>
      <c r="U45" s="952"/>
      <c r="V45" s="952"/>
      <c r="W45" s="1084"/>
      <c r="X45" s="1085"/>
      <c r="Y45" s="1085"/>
      <c r="Z45" s="1085"/>
      <c r="AA45" s="1085"/>
      <c r="AB45" s="1085"/>
      <c r="AC45" s="1085"/>
      <c r="AD45" s="1085"/>
      <c r="AE45" s="1085"/>
      <c r="AF45" s="1085"/>
      <c r="AG45" s="1085"/>
      <c r="AH45" s="1085"/>
      <c r="AI45" s="1085"/>
      <c r="AJ45" s="1085"/>
      <c r="AK45" s="1086"/>
    </row>
    <row r="46" spans="2:37" s="66" customFormat="1" ht="18" customHeight="1" x14ac:dyDescent="0.4">
      <c r="B46" s="67"/>
      <c r="C46" s="68"/>
      <c r="D46" s="242">
        <v>2</v>
      </c>
      <c r="E46" s="972"/>
      <c r="F46" s="973"/>
      <c r="G46" s="974"/>
      <c r="H46" s="972"/>
      <c r="I46" s="973"/>
      <c r="J46" s="973"/>
      <c r="K46" s="973"/>
      <c r="L46" s="973"/>
      <c r="M46" s="972"/>
      <c r="N46" s="973"/>
      <c r="O46" s="973"/>
      <c r="P46" s="973"/>
      <c r="Q46" s="974"/>
      <c r="R46" s="951"/>
      <c r="S46" s="952"/>
      <c r="T46" s="952"/>
      <c r="U46" s="952"/>
      <c r="V46" s="952"/>
      <c r="W46" s="1084"/>
      <c r="X46" s="1085"/>
      <c r="Y46" s="1085"/>
      <c r="Z46" s="1085"/>
      <c r="AA46" s="1085"/>
      <c r="AB46" s="1085"/>
      <c r="AC46" s="1085"/>
      <c r="AD46" s="1085"/>
      <c r="AE46" s="1085"/>
      <c r="AF46" s="1085"/>
      <c r="AG46" s="1085"/>
      <c r="AH46" s="1085"/>
      <c r="AI46" s="1085"/>
      <c r="AJ46" s="1085"/>
      <c r="AK46" s="1086"/>
    </row>
    <row r="47" spans="2:37" s="66" customFormat="1" ht="18" customHeight="1" x14ac:dyDescent="0.4">
      <c r="B47" s="67"/>
      <c r="C47" s="68"/>
      <c r="D47" s="242">
        <v>3</v>
      </c>
      <c r="E47" s="972"/>
      <c r="F47" s="973"/>
      <c r="G47" s="974"/>
      <c r="H47" s="972"/>
      <c r="I47" s="973"/>
      <c r="J47" s="973"/>
      <c r="K47" s="973"/>
      <c r="L47" s="973"/>
      <c r="M47" s="972"/>
      <c r="N47" s="973"/>
      <c r="O47" s="973"/>
      <c r="P47" s="973"/>
      <c r="Q47" s="974"/>
      <c r="R47" s="951"/>
      <c r="S47" s="952"/>
      <c r="T47" s="952"/>
      <c r="U47" s="952"/>
      <c r="V47" s="952"/>
      <c r="W47" s="1084"/>
      <c r="X47" s="1085"/>
      <c r="Y47" s="1085"/>
      <c r="Z47" s="1085"/>
      <c r="AA47" s="1085"/>
      <c r="AB47" s="1085"/>
      <c r="AC47" s="1085"/>
      <c r="AD47" s="1085"/>
      <c r="AE47" s="1085"/>
      <c r="AF47" s="1085"/>
      <c r="AG47" s="1085"/>
      <c r="AH47" s="1085"/>
      <c r="AI47" s="1085"/>
      <c r="AJ47" s="1085"/>
      <c r="AK47" s="1086"/>
    </row>
    <row r="48" spans="2:37" s="66" customFormat="1" ht="18" customHeight="1" x14ac:dyDescent="0.4">
      <c r="B48" s="67"/>
      <c r="C48" s="68"/>
      <c r="D48" s="242">
        <v>4</v>
      </c>
      <c r="E48" s="972"/>
      <c r="F48" s="973"/>
      <c r="G48" s="974"/>
      <c r="H48" s="972"/>
      <c r="I48" s="973"/>
      <c r="J48" s="973"/>
      <c r="K48" s="973"/>
      <c r="L48" s="973"/>
      <c r="M48" s="972"/>
      <c r="N48" s="973"/>
      <c r="O48" s="973"/>
      <c r="P48" s="973"/>
      <c r="Q48" s="974"/>
      <c r="R48" s="951"/>
      <c r="S48" s="952"/>
      <c r="T48" s="952"/>
      <c r="U48" s="952"/>
      <c r="V48" s="952"/>
      <c r="W48" s="1084"/>
      <c r="X48" s="1085"/>
      <c r="Y48" s="1085"/>
      <c r="Z48" s="1085"/>
      <c r="AA48" s="1085"/>
      <c r="AB48" s="1085"/>
      <c r="AC48" s="1085"/>
      <c r="AD48" s="1085"/>
      <c r="AE48" s="1085"/>
      <c r="AF48" s="1085"/>
      <c r="AG48" s="1085"/>
      <c r="AH48" s="1085"/>
      <c r="AI48" s="1085"/>
      <c r="AJ48" s="1085"/>
      <c r="AK48" s="1086"/>
    </row>
    <row r="49" spans="2:37" s="66" customFormat="1" ht="18" customHeight="1" x14ac:dyDescent="0.4">
      <c r="B49" s="67"/>
      <c r="C49" s="68"/>
      <c r="D49" s="242">
        <v>5</v>
      </c>
      <c r="E49" s="972"/>
      <c r="F49" s="973"/>
      <c r="G49" s="974"/>
      <c r="H49" s="972"/>
      <c r="I49" s="973"/>
      <c r="J49" s="973"/>
      <c r="K49" s="973"/>
      <c r="L49" s="973"/>
      <c r="M49" s="972"/>
      <c r="N49" s="973"/>
      <c r="O49" s="973"/>
      <c r="P49" s="973"/>
      <c r="Q49" s="974"/>
      <c r="R49" s="951"/>
      <c r="S49" s="952"/>
      <c r="T49" s="952"/>
      <c r="U49" s="952"/>
      <c r="V49" s="952"/>
      <c r="W49" s="1084"/>
      <c r="X49" s="1085"/>
      <c r="Y49" s="1085"/>
      <c r="Z49" s="1085"/>
      <c r="AA49" s="1085"/>
      <c r="AB49" s="1085"/>
      <c r="AC49" s="1085"/>
      <c r="AD49" s="1085"/>
      <c r="AE49" s="1085"/>
      <c r="AF49" s="1085"/>
      <c r="AG49" s="1085"/>
      <c r="AH49" s="1085"/>
      <c r="AI49" s="1085"/>
      <c r="AJ49" s="1085"/>
      <c r="AK49" s="1086"/>
    </row>
    <row r="50" spans="2:37" s="66" customFormat="1" ht="18" customHeight="1" x14ac:dyDescent="0.4">
      <c r="B50" s="67"/>
      <c r="C50" s="68"/>
      <c r="D50" s="242">
        <v>6</v>
      </c>
      <c r="E50" s="972"/>
      <c r="F50" s="973"/>
      <c r="G50" s="974"/>
      <c r="H50" s="972"/>
      <c r="I50" s="973"/>
      <c r="J50" s="973"/>
      <c r="K50" s="973"/>
      <c r="L50" s="973"/>
      <c r="M50" s="972"/>
      <c r="N50" s="973"/>
      <c r="O50" s="973"/>
      <c r="P50" s="973"/>
      <c r="Q50" s="974"/>
      <c r="R50" s="951"/>
      <c r="S50" s="952"/>
      <c r="T50" s="952"/>
      <c r="U50" s="952"/>
      <c r="V50" s="952"/>
      <c r="W50" s="1084"/>
      <c r="X50" s="1085"/>
      <c r="Y50" s="1085"/>
      <c r="Z50" s="1085"/>
      <c r="AA50" s="1085"/>
      <c r="AB50" s="1085"/>
      <c r="AC50" s="1085"/>
      <c r="AD50" s="1085"/>
      <c r="AE50" s="1085"/>
      <c r="AF50" s="1085"/>
      <c r="AG50" s="1085"/>
      <c r="AH50" s="1085"/>
      <c r="AI50" s="1085"/>
      <c r="AJ50" s="1085"/>
      <c r="AK50" s="1086"/>
    </row>
    <row r="51" spans="2:37" s="66" customFormat="1" ht="18" customHeight="1" x14ac:dyDescent="0.4">
      <c r="B51" s="67"/>
      <c r="C51" s="68"/>
      <c r="D51" s="242">
        <v>7</v>
      </c>
      <c r="E51" s="972"/>
      <c r="F51" s="973"/>
      <c r="G51" s="974"/>
      <c r="H51" s="972"/>
      <c r="I51" s="973"/>
      <c r="J51" s="973"/>
      <c r="K51" s="973"/>
      <c r="L51" s="973"/>
      <c r="M51" s="972"/>
      <c r="N51" s="973"/>
      <c r="O51" s="973"/>
      <c r="P51" s="973"/>
      <c r="Q51" s="974"/>
      <c r="R51" s="951"/>
      <c r="S51" s="952"/>
      <c r="T51" s="952"/>
      <c r="U51" s="952"/>
      <c r="V51" s="952"/>
      <c r="W51" s="1084"/>
      <c r="X51" s="1085"/>
      <c r="Y51" s="1085"/>
      <c r="Z51" s="1085"/>
      <c r="AA51" s="1085"/>
      <c r="AB51" s="1085"/>
      <c r="AC51" s="1085"/>
      <c r="AD51" s="1085"/>
      <c r="AE51" s="1085"/>
      <c r="AF51" s="1085"/>
      <c r="AG51" s="1085"/>
      <c r="AH51" s="1085"/>
      <c r="AI51" s="1085"/>
      <c r="AJ51" s="1085"/>
      <c r="AK51" s="1086"/>
    </row>
    <row r="52" spans="2:37" s="66" customFormat="1" ht="18" customHeight="1" x14ac:dyDescent="0.4">
      <c r="B52" s="67"/>
      <c r="C52" s="68"/>
      <c r="D52" s="242">
        <v>8</v>
      </c>
      <c r="E52" s="972"/>
      <c r="F52" s="973"/>
      <c r="G52" s="974"/>
      <c r="H52" s="972"/>
      <c r="I52" s="973"/>
      <c r="J52" s="973"/>
      <c r="K52" s="973"/>
      <c r="L52" s="973"/>
      <c r="M52" s="972"/>
      <c r="N52" s="973"/>
      <c r="O52" s="973"/>
      <c r="P52" s="973"/>
      <c r="Q52" s="974"/>
      <c r="R52" s="951"/>
      <c r="S52" s="952"/>
      <c r="T52" s="952"/>
      <c r="U52" s="952"/>
      <c r="V52" s="952"/>
      <c r="W52" s="1084"/>
      <c r="X52" s="1085"/>
      <c r="Y52" s="1085"/>
      <c r="Z52" s="1085"/>
      <c r="AA52" s="1085"/>
      <c r="AB52" s="1085"/>
      <c r="AC52" s="1085"/>
      <c r="AD52" s="1085"/>
      <c r="AE52" s="1085"/>
      <c r="AF52" s="1085"/>
      <c r="AG52" s="1085"/>
      <c r="AH52" s="1085"/>
      <c r="AI52" s="1085"/>
      <c r="AJ52" s="1085"/>
      <c r="AK52" s="1086"/>
    </row>
    <row r="53" spans="2:37" s="66" customFormat="1" ht="18" customHeight="1" x14ac:dyDescent="0.4">
      <c r="B53" s="67"/>
      <c r="C53" s="68"/>
      <c r="D53" s="242">
        <v>9</v>
      </c>
      <c r="E53" s="972"/>
      <c r="F53" s="973"/>
      <c r="G53" s="974"/>
      <c r="H53" s="972"/>
      <c r="I53" s="973"/>
      <c r="J53" s="973"/>
      <c r="K53" s="973"/>
      <c r="L53" s="973"/>
      <c r="M53" s="972"/>
      <c r="N53" s="973"/>
      <c r="O53" s="973"/>
      <c r="P53" s="973"/>
      <c r="Q53" s="974"/>
      <c r="R53" s="951"/>
      <c r="S53" s="952"/>
      <c r="T53" s="952"/>
      <c r="U53" s="952"/>
      <c r="V53" s="952"/>
      <c r="W53" s="1084"/>
      <c r="X53" s="1085"/>
      <c r="Y53" s="1085"/>
      <c r="Z53" s="1085"/>
      <c r="AA53" s="1085"/>
      <c r="AB53" s="1085"/>
      <c r="AC53" s="1085"/>
      <c r="AD53" s="1085"/>
      <c r="AE53" s="1085"/>
      <c r="AF53" s="1085"/>
      <c r="AG53" s="1085"/>
      <c r="AH53" s="1085"/>
      <c r="AI53" s="1085"/>
      <c r="AJ53" s="1085"/>
      <c r="AK53" s="1086"/>
    </row>
    <row r="54" spans="2:37" s="66" customFormat="1" ht="18" customHeight="1" thickBot="1" x14ac:dyDescent="0.45">
      <c r="B54" s="81"/>
      <c r="C54" s="82"/>
      <c r="D54" s="83">
        <v>10</v>
      </c>
      <c r="E54" s="963"/>
      <c r="F54" s="964"/>
      <c r="G54" s="965"/>
      <c r="H54" s="963"/>
      <c r="I54" s="964"/>
      <c r="J54" s="964"/>
      <c r="K54" s="964"/>
      <c r="L54" s="964"/>
      <c r="M54" s="963"/>
      <c r="N54" s="964"/>
      <c r="O54" s="964"/>
      <c r="P54" s="964"/>
      <c r="Q54" s="965"/>
      <c r="R54" s="955"/>
      <c r="S54" s="956"/>
      <c r="T54" s="956"/>
      <c r="U54" s="956"/>
      <c r="V54" s="957"/>
      <c r="W54" s="1103"/>
      <c r="X54" s="1104"/>
      <c r="Y54" s="1104"/>
      <c r="Z54" s="1104"/>
      <c r="AA54" s="1104"/>
      <c r="AB54" s="1104"/>
      <c r="AC54" s="1104"/>
      <c r="AD54" s="1104"/>
      <c r="AE54" s="1104"/>
      <c r="AF54" s="1104"/>
      <c r="AG54" s="1104"/>
      <c r="AH54" s="1104"/>
      <c r="AI54" s="1104"/>
      <c r="AJ54" s="1104"/>
      <c r="AK54" s="1105"/>
    </row>
    <row r="55" spans="2:37" s="66" customFormat="1" ht="15.75" x14ac:dyDescent="0.4">
      <c r="B55" s="84" t="s">
        <v>296</v>
      </c>
      <c r="C55" s="1089" t="s">
        <v>297</v>
      </c>
      <c r="D55" s="1089"/>
      <c r="E55" s="1089"/>
      <c r="F55" s="1089"/>
      <c r="G55" s="1089"/>
      <c r="H55" s="1089"/>
      <c r="I55" s="1089"/>
      <c r="J55" s="1089"/>
      <c r="K55" s="1089"/>
      <c r="L55" s="1089"/>
      <c r="M55" s="1089"/>
      <c r="N55" s="1089"/>
      <c r="O55" s="1089"/>
      <c r="P55" s="1089"/>
      <c r="Q55" s="1089"/>
      <c r="R55" s="1089"/>
      <c r="S55" s="1089"/>
      <c r="T55" s="1089"/>
      <c r="U55" s="1089"/>
      <c r="V55" s="1089"/>
      <c r="W55" s="1089"/>
      <c r="X55" s="1089"/>
      <c r="Y55" s="1089"/>
      <c r="Z55" s="1089"/>
      <c r="AA55" s="1089"/>
      <c r="AB55" s="1089"/>
      <c r="AC55" s="1089"/>
      <c r="AD55" s="1089"/>
      <c r="AE55" s="1089"/>
      <c r="AF55" s="1089"/>
      <c r="AG55" s="1089"/>
      <c r="AH55" s="1089"/>
      <c r="AI55" s="1089"/>
      <c r="AJ55" s="1089"/>
      <c r="AK55" s="1089"/>
    </row>
    <row r="56" spans="2:37" s="66" customFormat="1" ht="18.75" x14ac:dyDescent="0.4">
      <c r="B56" s="84" t="s">
        <v>298</v>
      </c>
      <c r="C56" s="1089" t="s">
        <v>299</v>
      </c>
      <c r="D56" s="1090"/>
      <c r="E56" s="1090"/>
      <c r="F56" s="1090"/>
      <c r="G56" s="1090"/>
      <c r="H56" s="1090"/>
      <c r="I56" s="1090"/>
      <c r="J56" s="1090"/>
      <c r="K56" s="1090"/>
      <c r="L56" s="1090"/>
      <c r="M56" s="1090"/>
      <c r="N56" s="1090"/>
      <c r="O56" s="1090"/>
      <c r="P56" s="1090"/>
      <c r="Q56" s="1090"/>
      <c r="R56" s="1090"/>
      <c r="S56" s="1090"/>
      <c r="T56" s="1090"/>
      <c r="U56" s="1090"/>
      <c r="V56" s="1090"/>
      <c r="W56" s="1090"/>
      <c r="X56" s="1090"/>
      <c r="Y56" s="1090"/>
      <c r="Z56" s="1090"/>
      <c r="AA56" s="1090"/>
      <c r="AB56" s="1090"/>
      <c r="AC56" s="1090"/>
      <c r="AD56" s="1090"/>
      <c r="AE56" s="1090"/>
      <c r="AF56" s="1090"/>
      <c r="AG56" s="1090"/>
      <c r="AH56" s="1090"/>
      <c r="AI56" s="1090"/>
      <c r="AJ56" s="1090"/>
      <c r="AK56" s="1090"/>
    </row>
    <row r="57" spans="2:37" s="66" customFormat="1" ht="18.75" x14ac:dyDescent="0.4">
      <c r="B57" s="84" t="s">
        <v>300</v>
      </c>
      <c r="C57" s="1089" t="s">
        <v>301</v>
      </c>
      <c r="D57" s="1090"/>
      <c r="E57" s="1090"/>
      <c r="F57" s="1090"/>
      <c r="G57" s="1090"/>
      <c r="H57" s="1090"/>
      <c r="I57" s="1090"/>
      <c r="J57" s="1090"/>
      <c r="K57" s="1090"/>
      <c r="L57" s="1090"/>
      <c r="M57" s="1090"/>
      <c r="N57" s="1090"/>
      <c r="O57" s="1090"/>
      <c r="P57" s="1090"/>
      <c r="Q57" s="1090"/>
      <c r="R57" s="1090"/>
      <c r="S57" s="1090"/>
      <c r="T57" s="1090"/>
      <c r="U57" s="1090"/>
      <c r="V57" s="1090"/>
      <c r="W57" s="1090"/>
      <c r="X57" s="1090"/>
      <c r="Y57" s="1090"/>
      <c r="Z57" s="1090"/>
      <c r="AA57" s="1090"/>
      <c r="AB57" s="1090"/>
      <c r="AC57" s="1090"/>
      <c r="AD57" s="1090"/>
      <c r="AE57" s="1090"/>
      <c r="AF57" s="1090"/>
      <c r="AG57" s="1090"/>
      <c r="AH57" s="1090"/>
      <c r="AI57" s="1090"/>
      <c r="AJ57" s="1090"/>
      <c r="AK57" s="1090"/>
    </row>
    <row r="58" spans="2:37" s="66" customFormat="1" ht="18.75" customHeight="1" x14ac:dyDescent="0.4">
      <c r="B58" s="84" t="s">
        <v>640</v>
      </c>
      <c r="C58" s="1140" t="s">
        <v>639</v>
      </c>
      <c r="D58" s="1140"/>
      <c r="E58" s="1140"/>
      <c r="F58" s="1140"/>
      <c r="G58" s="1140"/>
      <c r="H58" s="1140"/>
      <c r="I58" s="1140"/>
      <c r="J58" s="1140"/>
      <c r="K58" s="1140"/>
      <c r="L58" s="1140"/>
      <c r="M58" s="1140"/>
      <c r="N58" s="1140"/>
      <c r="O58" s="1140"/>
      <c r="P58" s="1140"/>
      <c r="Q58" s="1140"/>
      <c r="R58" s="1140"/>
      <c r="S58" s="1140"/>
      <c r="T58" s="1140"/>
      <c r="U58" s="1140"/>
      <c r="V58" s="1140"/>
      <c r="W58" s="1140"/>
      <c r="X58" s="1140"/>
      <c r="Y58" s="1140"/>
      <c r="Z58" s="1140"/>
      <c r="AA58" s="1140"/>
      <c r="AB58" s="1140"/>
      <c r="AC58" s="1140"/>
      <c r="AD58" s="1140"/>
      <c r="AE58" s="1140"/>
      <c r="AF58" s="1140"/>
      <c r="AG58" s="1140"/>
      <c r="AH58" s="1140"/>
      <c r="AI58" s="1140"/>
      <c r="AJ58" s="1140"/>
      <c r="AK58" s="1140"/>
    </row>
    <row r="59" spans="2:37" ht="21.75" customHeight="1" x14ac:dyDescent="0.4">
      <c r="AJ59" s="85" t="s">
        <v>302</v>
      </c>
    </row>
    <row r="60" spans="2:37" ht="18" customHeight="1" thickBot="1" x14ac:dyDescent="0.45">
      <c r="B60" s="58" t="s">
        <v>303</v>
      </c>
    </row>
    <row r="61" spans="2:37" s="66" customFormat="1" ht="18" customHeight="1" thickBot="1" x14ac:dyDescent="0.45">
      <c r="B61" s="59" t="s">
        <v>242</v>
      </c>
      <c r="C61" s="86">
        <v>1</v>
      </c>
      <c r="D61" s="87" t="s">
        <v>304</v>
      </c>
      <c r="E61" s="62"/>
      <c r="F61" s="62"/>
      <c r="G61" s="62"/>
      <c r="H61" s="62"/>
      <c r="I61" s="62"/>
      <c r="J61" s="62"/>
      <c r="K61" s="63"/>
      <c r="L61" s="63"/>
      <c r="M61" s="63"/>
      <c r="N61" s="63"/>
      <c r="O61" s="63"/>
      <c r="P61" s="63"/>
      <c r="Q61" s="63"/>
      <c r="R61" s="63"/>
      <c r="S61" s="63"/>
      <c r="T61" s="64"/>
      <c r="U61" s="64"/>
      <c r="V61" s="64"/>
      <c r="W61" s="64"/>
      <c r="X61" s="64"/>
      <c r="Y61" s="64"/>
      <c r="Z61" s="64"/>
      <c r="AA61" s="64"/>
      <c r="AB61" s="64"/>
      <c r="AC61" s="64"/>
      <c r="AD61" s="64"/>
      <c r="AE61" s="64"/>
      <c r="AF61" s="64"/>
      <c r="AG61" s="64"/>
      <c r="AH61" s="64"/>
      <c r="AI61" s="64"/>
      <c r="AJ61" s="64"/>
      <c r="AK61" s="65"/>
    </row>
    <row r="62" spans="2:37" s="66" customFormat="1" ht="18" customHeight="1" x14ac:dyDescent="0.4">
      <c r="B62" s="67"/>
      <c r="C62" s="68"/>
      <c r="D62" s="1072" t="s">
        <v>267</v>
      </c>
      <c r="E62" s="1073" t="s">
        <v>268</v>
      </c>
      <c r="F62" s="1074"/>
      <c r="G62" s="1088"/>
      <c r="H62" s="999" t="s">
        <v>305</v>
      </c>
      <c r="I62" s="1000"/>
      <c r="J62" s="1000"/>
      <c r="K62" s="1000"/>
      <c r="L62" s="1000"/>
      <c r="M62" s="1000"/>
      <c r="N62" s="1000"/>
      <c r="O62" s="1000"/>
      <c r="P62" s="1000"/>
      <c r="Q62" s="1000"/>
      <c r="R62" s="1000"/>
      <c r="S62" s="1000"/>
      <c r="T62" s="1091" t="s">
        <v>306</v>
      </c>
      <c r="U62" s="1092"/>
      <c r="V62" s="1092"/>
      <c r="W62" s="1092"/>
      <c r="X62" s="1092"/>
      <c r="Y62" s="1092"/>
      <c r="Z62" s="1092"/>
      <c r="AA62" s="1092"/>
      <c r="AB62" s="1092"/>
      <c r="AC62" s="1092"/>
      <c r="AD62" s="1092"/>
      <c r="AE62" s="1092"/>
      <c r="AF62" s="1092"/>
      <c r="AG62" s="1092"/>
      <c r="AH62" s="1092"/>
      <c r="AI62" s="1092"/>
      <c r="AJ62" s="1092"/>
      <c r="AK62" s="1093"/>
    </row>
    <row r="63" spans="2:37" s="66" customFormat="1" ht="18" customHeight="1" x14ac:dyDescent="0.4">
      <c r="B63" s="67"/>
      <c r="C63" s="68"/>
      <c r="D63" s="995"/>
      <c r="E63" s="996"/>
      <c r="F63" s="997"/>
      <c r="G63" s="998"/>
      <c r="H63" s="999" t="s">
        <v>273</v>
      </c>
      <c r="I63" s="1000"/>
      <c r="J63" s="1000"/>
      <c r="K63" s="1000"/>
      <c r="L63" s="1000"/>
      <c r="M63" s="1001"/>
      <c r="N63" s="999" t="s">
        <v>274</v>
      </c>
      <c r="O63" s="1000"/>
      <c r="P63" s="1000"/>
      <c r="Q63" s="1000"/>
      <c r="R63" s="1000"/>
      <c r="S63" s="1000"/>
      <c r="T63" s="1094"/>
      <c r="U63" s="1095"/>
      <c r="V63" s="1095"/>
      <c r="W63" s="1095"/>
      <c r="X63" s="1095"/>
      <c r="Y63" s="1095"/>
      <c r="Z63" s="1095"/>
      <c r="AA63" s="1095"/>
      <c r="AB63" s="1095"/>
      <c r="AC63" s="1095"/>
      <c r="AD63" s="1095"/>
      <c r="AE63" s="1095"/>
      <c r="AF63" s="1095"/>
      <c r="AG63" s="1095"/>
      <c r="AH63" s="1095"/>
      <c r="AI63" s="1095"/>
      <c r="AJ63" s="1095"/>
      <c r="AK63" s="1096"/>
    </row>
    <row r="64" spans="2:37" s="66" customFormat="1" ht="18" customHeight="1" x14ac:dyDescent="0.4">
      <c r="B64" s="67"/>
      <c r="C64" s="68"/>
      <c r="D64" s="242">
        <v>1</v>
      </c>
      <c r="E64" s="972"/>
      <c r="F64" s="973"/>
      <c r="G64" s="974"/>
      <c r="H64" s="1077"/>
      <c r="I64" s="1078"/>
      <c r="J64" s="1078"/>
      <c r="K64" s="1078"/>
      <c r="L64" s="1079" t="s">
        <v>307</v>
      </c>
      <c r="M64" s="1087"/>
      <c r="N64" s="1077"/>
      <c r="O64" s="1078"/>
      <c r="P64" s="1078"/>
      <c r="Q64" s="1078"/>
      <c r="R64" s="1079" t="s">
        <v>307</v>
      </c>
      <c r="S64" s="1079"/>
      <c r="T64" s="1094"/>
      <c r="U64" s="1095"/>
      <c r="V64" s="1095"/>
      <c r="W64" s="1095"/>
      <c r="X64" s="1095"/>
      <c r="Y64" s="1095"/>
      <c r="Z64" s="1095"/>
      <c r="AA64" s="1095"/>
      <c r="AB64" s="1095"/>
      <c r="AC64" s="1095"/>
      <c r="AD64" s="1095"/>
      <c r="AE64" s="1095"/>
      <c r="AF64" s="1095"/>
      <c r="AG64" s="1095"/>
      <c r="AH64" s="1095"/>
      <c r="AI64" s="1095"/>
      <c r="AJ64" s="1095"/>
      <c r="AK64" s="1096"/>
    </row>
    <row r="65" spans="2:37" s="66" customFormat="1" ht="18" customHeight="1" x14ac:dyDescent="0.4">
      <c r="B65" s="67"/>
      <c r="C65" s="68"/>
      <c r="D65" s="242">
        <v>2</v>
      </c>
      <c r="E65" s="972"/>
      <c r="F65" s="973"/>
      <c r="G65" s="974"/>
      <c r="H65" s="1077"/>
      <c r="I65" s="1078"/>
      <c r="J65" s="1078"/>
      <c r="K65" s="1078"/>
      <c r="L65" s="1079" t="s">
        <v>307</v>
      </c>
      <c r="M65" s="1079"/>
      <c r="N65" s="1077"/>
      <c r="O65" s="1078"/>
      <c r="P65" s="1078"/>
      <c r="Q65" s="1078"/>
      <c r="R65" s="1079" t="s">
        <v>307</v>
      </c>
      <c r="S65" s="1079"/>
      <c r="T65" s="1094"/>
      <c r="U65" s="1095"/>
      <c r="V65" s="1095"/>
      <c r="W65" s="1095"/>
      <c r="X65" s="1095"/>
      <c r="Y65" s="1095"/>
      <c r="Z65" s="1095"/>
      <c r="AA65" s="1095"/>
      <c r="AB65" s="1095"/>
      <c r="AC65" s="1095"/>
      <c r="AD65" s="1095"/>
      <c r="AE65" s="1095"/>
      <c r="AF65" s="1095"/>
      <c r="AG65" s="1095"/>
      <c r="AH65" s="1095"/>
      <c r="AI65" s="1095"/>
      <c r="AJ65" s="1095"/>
      <c r="AK65" s="1096"/>
    </row>
    <row r="66" spans="2:37" s="66" customFormat="1" ht="18" customHeight="1" x14ac:dyDescent="0.4">
      <c r="B66" s="67"/>
      <c r="C66" s="68"/>
      <c r="D66" s="242">
        <v>3</v>
      </c>
      <c r="E66" s="972"/>
      <c r="F66" s="973"/>
      <c r="G66" s="974"/>
      <c r="H66" s="1077"/>
      <c r="I66" s="1078"/>
      <c r="J66" s="1078"/>
      <c r="K66" s="1078"/>
      <c r="L66" s="1079" t="s">
        <v>307</v>
      </c>
      <c r="M66" s="1079"/>
      <c r="N66" s="1077"/>
      <c r="O66" s="1078"/>
      <c r="P66" s="1078"/>
      <c r="Q66" s="1078"/>
      <c r="R66" s="1079" t="s">
        <v>307</v>
      </c>
      <c r="S66" s="1079"/>
      <c r="T66" s="1094"/>
      <c r="U66" s="1095"/>
      <c r="V66" s="1095"/>
      <c r="W66" s="1095"/>
      <c r="X66" s="1095"/>
      <c r="Y66" s="1095"/>
      <c r="Z66" s="1095"/>
      <c r="AA66" s="1095"/>
      <c r="AB66" s="1095"/>
      <c r="AC66" s="1095"/>
      <c r="AD66" s="1095"/>
      <c r="AE66" s="1095"/>
      <c r="AF66" s="1095"/>
      <c r="AG66" s="1095"/>
      <c r="AH66" s="1095"/>
      <c r="AI66" s="1095"/>
      <c r="AJ66" s="1095"/>
      <c r="AK66" s="1096"/>
    </row>
    <row r="67" spans="2:37" s="66" customFormat="1" ht="18" customHeight="1" x14ac:dyDescent="0.4">
      <c r="B67" s="67"/>
      <c r="C67" s="68"/>
      <c r="D67" s="242">
        <v>4</v>
      </c>
      <c r="E67" s="972"/>
      <c r="F67" s="973"/>
      <c r="G67" s="974"/>
      <c r="H67" s="1077"/>
      <c r="I67" s="1078"/>
      <c r="J67" s="1078"/>
      <c r="K67" s="1078"/>
      <c r="L67" s="1079" t="s">
        <v>307</v>
      </c>
      <c r="M67" s="1079"/>
      <c r="N67" s="1077"/>
      <c r="O67" s="1078"/>
      <c r="P67" s="1078"/>
      <c r="Q67" s="1078"/>
      <c r="R67" s="1079" t="s">
        <v>307</v>
      </c>
      <c r="S67" s="1079"/>
      <c r="T67" s="1094"/>
      <c r="U67" s="1095"/>
      <c r="V67" s="1095"/>
      <c r="W67" s="1095"/>
      <c r="X67" s="1095"/>
      <c r="Y67" s="1095"/>
      <c r="Z67" s="1095"/>
      <c r="AA67" s="1095"/>
      <c r="AB67" s="1095"/>
      <c r="AC67" s="1095"/>
      <c r="AD67" s="1095"/>
      <c r="AE67" s="1095"/>
      <c r="AF67" s="1095"/>
      <c r="AG67" s="1095"/>
      <c r="AH67" s="1095"/>
      <c r="AI67" s="1095"/>
      <c r="AJ67" s="1095"/>
      <c r="AK67" s="1096"/>
    </row>
    <row r="68" spans="2:37" s="66" customFormat="1" ht="18" customHeight="1" thickBot="1" x14ac:dyDescent="0.45">
      <c r="B68" s="81"/>
      <c r="C68" s="82"/>
      <c r="D68" s="83">
        <v>5</v>
      </c>
      <c r="E68" s="963"/>
      <c r="F68" s="964"/>
      <c r="G68" s="965"/>
      <c r="H68" s="1100"/>
      <c r="I68" s="1101"/>
      <c r="J68" s="1101"/>
      <c r="K68" s="1101"/>
      <c r="L68" s="1102" t="s">
        <v>307</v>
      </c>
      <c r="M68" s="1102"/>
      <c r="N68" s="1100"/>
      <c r="O68" s="1101"/>
      <c r="P68" s="1101"/>
      <c r="Q68" s="1101"/>
      <c r="R68" s="1102" t="s">
        <v>307</v>
      </c>
      <c r="S68" s="1102"/>
      <c r="T68" s="1097"/>
      <c r="U68" s="1098"/>
      <c r="V68" s="1098"/>
      <c r="W68" s="1098"/>
      <c r="X68" s="1098"/>
      <c r="Y68" s="1098"/>
      <c r="Z68" s="1098"/>
      <c r="AA68" s="1098"/>
      <c r="AB68" s="1098"/>
      <c r="AC68" s="1098"/>
      <c r="AD68" s="1098"/>
      <c r="AE68" s="1098"/>
      <c r="AF68" s="1098"/>
      <c r="AG68" s="1098"/>
      <c r="AH68" s="1098"/>
      <c r="AI68" s="1098"/>
      <c r="AJ68" s="1098"/>
      <c r="AK68" s="1099"/>
    </row>
    <row r="69" spans="2:37" ht="18" customHeight="1" thickBot="1" x14ac:dyDescent="0.45">
      <c r="B69" s="58"/>
    </row>
    <row r="70" spans="2:37" s="66" customFormat="1" ht="18" customHeight="1" x14ac:dyDescent="0.4">
      <c r="B70" s="59" t="s">
        <v>243</v>
      </c>
      <c r="C70" s="86">
        <v>1</v>
      </c>
      <c r="D70" s="87" t="s">
        <v>308</v>
      </c>
      <c r="E70" s="62"/>
      <c r="F70" s="62"/>
      <c r="G70" s="62"/>
      <c r="H70" s="62"/>
      <c r="I70" s="62"/>
      <c r="J70" s="62"/>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88"/>
    </row>
    <row r="71" spans="2:37" s="66" customFormat="1" ht="18" customHeight="1" x14ac:dyDescent="0.4">
      <c r="B71" s="89"/>
      <c r="C71" s="90"/>
      <c r="D71" s="982" t="s">
        <v>309</v>
      </c>
      <c r="E71" s="983"/>
      <c r="F71" s="983"/>
      <c r="G71" s="984"/>
      <c r="H71" s="91" t="s">
        <v>98</v>
      </c>
      <c r="I71" s="92" t="s">
        <v>310</v>
      </c>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3"/>
    </row>
    <row r="72" spans="2:37" s="66" customFormat="1" ht="18" customHeight="1" x14ac:dyDescent="0.4">
      <c r="B72" s="89"/>
      <c r="C72" s="90"/>
      <c r="D72" s="985"/>
      <c r="E72" s="986"/>
      <c r="F72" s="986"/>
      <c r="G72" s="987"/>
      <c r="H72" s="94" t="s">
        <v>98</v>
      </c>
      <c r="I72" s="95" t="s">
        <v>311</v>
      </c>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6"/>
    </row>
    <row r="73" spans="2:37" s="66" customFormat="1" ht="18" customHeight="1" x14ac:dyDescent="0.4">
      <c r="B73" s="67"/>
      <c r="C73" s="68"/>
      <c r="D73" s="1072" t="s">
        <v>267</v>
      </c>
      <c r="E73" s="1073" t="s">
        <v>268</v>
      </c>
      <c r="F73" s="1074"/>
      <c r="G73" s="1088"/>
      <c r="H73" s="999" t="s">
        <v>305</v>
      </c>
      <c r="I73" s="1000"/>
      <c r="J73" s="1000"/>
      <c r="K73" s="1000"/>
      <c r="L73" s="1000"/>
      <c r="M73" s="1000"/>
      <c r="N73" s="1000"/>
      <c r="O73" s="1000"/>
      <c r="P73" s="1000"/>
      <c r="Q73" s="1000"/>
      <c r="R73" s="1000"/>
      <c r="S73" s="1001"/>
      <c r="T73" s="1073" t="s">
        <v>292</v>
      </c>
      <c r="U73" s="1074"/>
      <c r="V73" s="1074"/>
      <c r="W73" s="1074"/>
      <c r="X73" s="1074"/>
      <c r="Y73" s="1074"/>
      <c r="Z73" s="1074"/>
      <c r="AA73" s="1074"/>
      <c r="AB73" s="1074"/>
      <c r="AC73" s="1074"/>
      <c r="AD73" s="1074"/>
      <c r="AE73" s="1074"/>
      <c r="AF73" s="1074"/>
      <c r="AG73" s="1074"/>
      <c r="AH73" s="1074"/>
      <c r="AI73" s="1074"/>
      <c r="AJ73" s="1074"/>
      <c r="AK73" s="1075"/>
    </row>
    <row r="74" spans="2:37" s="66" customFormat="1" ht="18" customHeight="1" x14ac:dyDescent="0.4">
      <c r="B74" s="67"/>
      <c r="C74" s="68"/>
      <c r="D74" s="995"/>
      <c r="E74" s="996"/>
      <c r="F74" s="997"/>
      <c r="G74" s="998"/>
      <c r="H74" s="999" t="s">
        <v>273</v>
      </c>
      <c r="I74" s="1000"/>
      <c r="J74" s="1000"/>
      <c r="K74" s="1000"/>
      <c r="L74" s="1000"/>
      <c r="M74" s="1001"/>
      <c r="N74" s="999" t="s">
        <v>274</v>
      </c>
      <c r="O74" s="1000"/>
      <c r="P74" s="1000"/>
      <c r="Q74" s="1000"/>
      <c r="R74" s="1000"/>
      <c r="S74" s="1001"/>
      <c r="T74" s="996"/>
      <c r="U74" s="997"/>
      <c r="V74" s="997"/>
      <c r="W74" s="997"/>
      <c r="X74" s="997"/>
      <c r="Y74" s="997"/>
      <c r="Z74" s="997"/>
      <c r="AA74" s="997"/>
      <c r="AB74" s="997"/>
      <c r="AC74" s="997"/>
      <c r="AD74" s="997"/>
      <c r="AE74" s="997"/>
      <c r="AF74" s="997"/>
      <c r="AG74" s="997"/>
      <c r="AH74" s="997"/>
      <c r="AI74" s="997"/>
      <c r="AJ74" s="997"/>
      <c r="AK74" s="1076"/>
    </row>
    <row r="75" spans="2:37" s="66" customFormat="1" ht="18" customHeight="1" x14ac:dyDescent="0.4">
      <c r="B75" s="67"/>
      <c r="C75" s="68"/>
      <c r="D75" s="242">
        <v>1</v>
      </c>
      <c r="E75" s="972"/>
      <c r="F75" s="973"/>
      <c r="G75" s="974"/>
      <c r="H75" s="1077"/>
      <c r="I75" s="1078"/>
      <c r="J75" s="1078"/>
      <c r="K75" s="1078"/>
      <c r="L75" s="1079" t="s">
        <v>307</v>
      </c>
      <c r="M75" s="1087"/>
      <c r="N75" s="1077"/>
      <c r="O75" s="1078"/>
      <c r="P75" s="1078"/>
      <c r="Q75" s="1078"/>
      <c r="R75" s="1079" t="s">
        <v>307</v>
      </c>
      <c r="S75" s="1087"/>
      <c r="T75" s="1084"/>
      <c r="U75" s="1085"/>
      <c r="V75" s="1085"/>
      <c r="W75" s="1085"/>
      <c r="X75" s="1085"/>
      <c r="Y75" s="1085"/>
      <c r="Z75" s="1085"/>
      <c r="AA75" s="1085"/>
      <c r="AB75" s="1085"/>
      <c r="AC75" s="1085"/>
      <c r="AD75" s="1085"/>
      <c r="AE75" s="1085"/>
      <c r="AF75" s="1085"/>
      <c r="AG75" s="1085"/>
      <c r="AH75" s="1085"/>
      <c r="AI75" s="1085"/>
      <c r="AJ75" s="1085"/>
      <c r="AK75" s="1086"/>
    </row>
    <row r="76" spans="2:37" s="66" customFormat="1" ht="18" customHeight="1" x14ac:dyDescent="0.4">
      <c r="B76" s="67"/>
      <c r="C76" s="68"/>
      <c r="D76" s="242">
        <v>2</v>
      </c>
      <c r="E76" s="972"/>
      <c r="F76" s="973"/>
      <c r="G76" s="974"/>
      <c r="H76" s="1077"/>
      <c r="I76" s="1078"/>
      <c r="J76" s="1078"/>
      <c r="K76" s="1078"/>
      <c r="L76" s="1079" t="s">
        <v>307</v>
      </c>
      <c r="M76" s="1079"/>
      <c r="N76" s="1077"/>
      <c r="O76" s="1078"/>
      <c r="P76" s="1078"/>
      <c r="Q76" s="1078"/>
      <c r="R76" s="1079" t="s">
        <v>307</v>
      </c>
      <c r="S76" s="1079"/>
      <c r="T76" s="1084"/>
      <c r="U76" s="1085"/>
      <c r="V76" s="1085"/>
      <c r="W76" s="1085"/>
      <c r="X76" s="1085"/>
      <c r="Y76" s="1085"/>
      <c r="Z76" s="1085"/>
      <c r="AA76" s="1085"/>
      <c r="AB76" s="1085"/>
      <c r="AC76" s="1085"/>
      <c r="AD76" s="1085"/>
      <c r="AE76" s="1085"/>
      <c r="AF76" s="1085"/>
      <c r="AG76" s="1085"/>
      <c r="AH76" s="1085"/>
      <c r="AI76" s="1085"/>
      <c r="AJ76" s="1085"/>
      <c r="AK76" s="1086"/>
    </row>
    <row r="77" spans="2:37" s="66" customFormat="1" ht="18" customHeight="1" x14ac:dyDescent="0.4">
      <c r="B77" s="67"/>
      <c r="C77" s="68"/>
      <c r="D77" s="242">
        <v>3</v>
      </c>
      <c r="E77" s="972"/>
      <c r="F77" s="973"/>
      <c r="G77" s="974"/>
      <c r="H77" s="1077"/>
      <c r="I77" s="1078"/>
      <c r="J77" s="1078"/>
      <c r="K77" s="1078"/>
      <c r="L77" s="1079" t="s">
        <v>307</v>
      </c>
      <c r="M77" s="1079"/>
      <c r="N77" s="1077"/>
      <c r="O77" s="1078"/>
      <c r="P77" s="1078"/>
      <c r="Q77" s="1078"/>
      <c r="R77" s="1079" t="s">
        <v>307</v>
      </c>
      <c r="S77" s="1079"/>
      <c r="T77" s="1084"/>
      <c r="U77" s="1085"/>
      <c r="V77" s="1085"/>
      <c r="W77" s="1085"/>
      <c r="X77" s="1085"/>
      <c r="Y77" s="1085"/>
      <c r="Z77" s="1085"/>
      <c r="AA77" s="1085"/>
      <c r="AB77" s="1085"/>
      <c r="AC77" s="1085"/>
      <c r="AD77" s="1085"/>
      <c r="AE77" s="1085"/>
      <c r="AF77" s="1085"/>
      <c r="AG77" s="1085"/>
      <c r="AH77" s="1085"/>
      <c r="AI77" s="1085"/>
      <c r="AJ77" s="1085"/>
      <c r="AK77" s="1086"/>
    </row>
    <row r="78" spans="2:37" s="66" customFormat="1" ht="18" customHeight="1" x14ac:dyDescent="0.4">
      <c r="B78" s="67"/>
      <c r="C78" s="68"/>
      <c r="D78" s="242">
        <v>4</v>
      </c>
      <c r="E78" s="972"/>
      <c r="F78" s="973"/>
      <c r="G78" s="974"/>
      <c r="H78" s="1077"/>
      <c r="I78" s="1078"/>
      <c r="J78" s="1078"/>
      <c r="K78" s="1078"/>
      <c r="L78" s="1079" t="s">
        <v>307</v>
      </c>
      <c r="M78" s="1079"/>
      <c r="N78" s="1077"/>
      <c r="O78" s="1078"/>
      <c r="P78" s="1078"/>
      <c r="Q78" s="1078"/>
      <c r="R78" s="1079" t="s">
        <v>307</v>
      </c>
      <c r="S78" s="1079"/>
      <c r="T78" s="1084"/>
      <c r="U78" s="1085"/>
      <c r="V78" s="1085"/>
      <c r="W78" s="1085"/>
      <c r="X78" s="1085"/>
      <c r="Y78" s="1085"/>
      <c r="Z78" s="1085"/>
      <c r="AA78" s="1085"/>
      <c r="AB78" s="1085"/>
      <c r="AC78" s="1085"/>
      <c r="AD78" s="1085"/>
      <c r="AE78" s="1085"/>
      <c r="AF78" s="1085"/>
      <c r="AG78" s="1085"/>
      <c r="AH78" s="1085"/>
      <c r="AI78" s="1085"/>
      <c r="AJ78" s="1085"/>
      <c r="AK78" s="1086"/>
    </row>
    <row r="79" spans="2:37" s="66" customFormat="1" ht="18" customHeight="1" x14ac:dyDescent="0.4">
      <c r="B79" s="67"/>
      <c r="C79" s="68"/>
      <c r="D79" s="248">
        <v>5</v>
      </c>
      <c r="E79" s="972"/>
      <c r="F79" s="973"/>
      <c r="G79" s="974"/>
      <c r="H79" s="1077"/>
      <c r="I79" s="1078"/>
      <c r="J79" s="1078"/>
      <c r="K79" s="1078"/>
      <c r="L79" s="1079" t="s">
        <v>307</v>
      </c>
      <c r="M79" s="1080"/>
      <c r="N79" s="1077"/>
      <c r="O79" s="1078"/>
      <c r="P79" s="1078"/>
      <c r="Q79" s="1078"/>
      <c r="R79" s="1079" t="s">
        <v>307</v>
      </c>
      <c r="S79" s="1080"/>
      <c r="T79" s="1081"/>
      <c r="U79" s="1082"/>
      <c r="V79" s="1082"/>
      <c r="W79" s="1082"/>
      <c r="X79" s="1082"/>
      <c r="Y79" s="1082"/>
      <c r="Z79" s="1082"/>
      <c r="AA79" s="1082"/>
      <c r="AB79" s="1082"/>
      <c r="AC79" s="1082"/>
      <c r="AD79" s="1082"/>
      <c r="AE79" s="1082"/>
      <c r="AF79" s="1082"/>
      <c r="AG79" s="1082"/>
      <c r="AH79" s="1082"/>
      <c r="AI79" s="1082"/>
      <c r="AJ79" s="1082"/>
      <c r="AK79" s="1083"/>
    </row>
    <row r="80" spans="2:37" s="66" customFormat="1" ht="18" customHeight="1" x14ac:dyDescent="0.4">
      <c r="B80" s="67"/>
      <c r="C80" s="79">
        <v>2</v>
      </c>
      <c r="D80" s="71" t="s">
        <v>313</v>
      </c>
      <c r="E80" s="72"/>
      <c r="F80" s="72"/>
      <c r="G80" s="72"/>
      <c r="H80" s="72"/>
      <c r="I80" s="72"/>
      <c r="J80" s="72"/>
      <c r="K80" s="72"/>
      <c r="L80" s="72"/>
      <c r="M80" s="72"/>
      <c r="N80" s="72"/>
      <c r="O80" s="72"/>
      <c r="P80" s="72"/>
      <c r="Q80" s="72"/>
      <c r="R80" s="72"/>
      <c r="S80" s="73"/>
      <c r="T80" s="74"/>
      <c r="U80" s="74"/>
      <c r="V80" s="74"/>
      <c r="W80" s="74"/>
      <c r="X80" s="74"/>
      <c r="Y80" s="74"/>
      <c r="Z80" s="74"/>
      <c r="AA80" s="74"/>
      <c r="AB80" s="74"/>
      <c r="AC80" s="74"/>
      <c r="AD80" s="74"/>
      <c r="AE80" s="74"/>
      <c r="AF80" s="74"/>
      <c r="AG80" s="74"/>
      <c r="AH80" s="74"/>
      <c r="AI80" s="74"/>
      <c r="AJ80" s="74"/>
      <c r="AK80" s="97"/>
    </row>
    <row r="81" spans="2:37" s="66" customFormat="1" ht="18" customHeight="1" x14ac:dyDescent="0.4">
      <c r="B81" s="67"/>
      <c r="C81" s="68"/>
      <c r="D81" s="1072" t="s">
        <v>267</v>
      </c>
      <c r="E81" s="999" t="s">
        <v>282</v>
      </c>
      <c r="F81" s="1000"/>
      <c r="G81" s="1001"/>
      <c r="H81" s="999" t="s">
        <v>314</v>
      </c>
      <c r="I81" s="1000"/>
      <c r="J81" s="1000"/>
      <c r="K81" s="1000"/>
      <c r="L81" s="1000"/>
      <c r="M81" s="1000"/>
      <c r="N81" s="1000"/>
      <c r="O81" s="1000"/>
      <c r="P81" s="1000"/>
      <c r="Q81" s="1000"/>
      <c r="R81" s="1000"/>
      <c r="S81" s="1000"/>
      <c r="T81" s="1073" t="s">
        <v>292</v>
      </c>
      <c r="U81" s="1074"/>
      <c r="V81" s="1074"/>
      <c r="W81" s="1074"/>
      <c r="X81" s="1074"/>
      <c r="Y81" s="1074"/>
      <c r="Z81" s="1074"/>
      <c r="AA81" s="1074"/>
      <c r="AB81" s="1074"/>
      <c r="AC81" s="1074"/>
      <c r="AD81" s="1074"/>
      <c r="AE81" s="1074"/>
      <c r="AF81" s="1074"/>
      <c r="AG81" s="1074"/>
      <c r="AH81" s="1074"/>
      <c r="AI81" s="1074"/>
      <c r="AJ81" s="1074"/>
      <c r="AK81" s="1075"/>
    </row>
    <row r="82" spans="2:37" s="66" customFormat="1" ht="18" customHeight="1" x14ac:dyDescent="0.4">
      <c r="B82" s="67"/>
      <c r="C82" s="68"/>
      <c r="D82" s="995"/>
      <c r="E82" s="999"/>
      <c r="F82" s="1000"/>
      <c r="G82" s="1001"/>
      <c r="H82" s="999" t="s">
        <v>315</v>
      </c>
      <c r="I82" s="1000"/>
      <c r="J82" s="1000"/>
      <c r="K82" s="1000"/>
      <c r="L82" s="1000"/>
      <c r="M82" s="1001"/>
      <c r="N82" s="999" t="s">
        <v>316</v>
      </c>
      <c r="O82" s="1000"/>
      <c r="P82" s="1000"/>
      <c r="Q82" s="1000"/>
      <c r="R82" s="1000"/>
      <c r="S82" s="1000"/>
      <c r="T82" s="996"/>
      <c r="U82" s="997"/>
      <c r="V82" s="997"/>
      <c r="W82" s="997"/>
      <c r="X82" s="997"/>
      <c r="Y82" s="997"/>
      <c r="Z82" s="997"/>
      <c r="AA82" s="997"/>
      <c r="AB82" s="997"/>
      <c r="AC82" s="997"/>
      <c r="AD82" s="997"/>
      <c r="AE82" s="997"/>
      <c r="AF82" s="997"/>
      <c r="AG82" s="997"/>
      <c r="AH82" s="997"/>
      <c r="AI82" s="997"/>
      <c r="AJ82" s="997"/>
      <c r="AK82" s="1076"/>
    </row>
    <row r="83" spans="2:37" s="66" customFormat="1" ht="18" customHeight="1" x14ac:dyDescent="0.4">
      <c r="B83" s="67"/>
      <c r="C83" s="68"/>
      <c r="D83" s="242">
        <v>1</v>
      </c>
      <c r="E83" s="972"/>
      <c r="F83" s="973"/>
      <c r="G83" s="974"/>
      <c r="H83" s="1058"/>
      <c r="I83" s="1059"/>
      <c r="J83" s="1059"/>
      <c r="K83" s="1059"/>
      <c r="L83" s="1059"/>
      <c r="M83" s="1060"/>
      <c r="N83" s="1060"/>
      <c r="O83" s="1061"/>
      <c r="P83" s="1061"/>
      <c r="Q83" s="1061"/>
      <c r="R83" s="1061"/>
      <c r="S83" s="1058"/>
      <c r="T83" s="1062"/>
      <c r="U83" s="1063"/>
      <c r="V83" s="1063"/>
      <c r="W83" s="1063"/>
      <c r="X83" s="1063"/>
      <c r="Y83" s="1063"/>
      <c r="Z83" s="1063"/>
      <c r="AA83" s="1063"/>
      <c r="AB83" s="1063"/>
      <c r="AC83" s="1063"/>
      <c r="AD83" s="1063"/>
      <c r="AE83" s="1063"/>
      <c r="AF83" s="1063"/>
      <c r="AG83" s="1063"/>
      <c r="AH83" s="1063"/>
      <c r="AI83" s="1063"/>
      <c r="AJ83" s="1063"/>
      <c r="AK83" s="1064"/>
    </row>
    <row r="84" spans="2:37" s="66" customFormat="1" ht="18" customHeight="1" x14ac:dyDescent="0.4">
      <c r="B84" s="67"/>
      <c r="C84" s="68"/>
      <c r="D84" s="242">
        <v>2</v>
      </c>
      <c r="E84" s="972"/>
      <c r="F84" s="973"/>
      <c r="G84" s="974"/>
      <c r="H84" s="1058"/>
      <c r="I84" s="1059"/>
      <c r="J84" s="1059"/>
      <c r="K84" s="1059"/>
      <c r="L84" s="1059"/>
      <c r="M84" s="1060"/>
      <c r="N84" s="1060"/>
      <c r="O84" s="1061"/>
      <c r="P84" s="1061"/>
      <c r="Q84" s="1061"/>
      <c r="R84" s="1061"/>
      <c r="S84" s="1058"/>
      <c r="T84" s="1062"/>
      <c r="U84" s="1063"/>
      <c r="V84" s="1063"/>
      <c r="W84" s="1063"/>
      <c r="X84" s="1063"/>
      <c r="Y84" s="1063"/>
      <c r="Z84" s="1063"/>
      <c r="AA84" s="1063"/>
      <c r="AB84" s="1063"/>
      <c r="AC84" s="1063"/>
      <c r="AD84" s="1063"/>
      <c r="AE84" s="1063"/>
      <c r="AF84" s="1063"/>
      <c r="AG84" s="1063"/>
      <c r="AH84" s="1063"/>
      <c r="AI84" s="1063"/>
      <c r="AJ84" s="1063"/>
      <c r="AK84" s="1064"/>
    </row>
    <row r="85" spans="2:37" s="66" customFormat="1" ht="18" customHeight="1" x14ac:dyDescent="0.4">
      <c r="B85" s="67"/>
      <c r="C85" s="68"/>
      <c r="D85" s="242">
        <v>3</v>
      </c>
      <c r="E85" s="972"/>
      <c r="F85" s="973"/>
      <c r="G85" s="974"/>
      <c r="H85" s="1058"/>
      <c r="I85" s="1059"/>
      <c r="J85" s="1059"/>
      <c r="K85" s="1059"/>
      <c r="L85" s="1059"/>
      <c r="M85" s="1060"/>
      <c r="N85" s="1060"/>
      <c r="O85" s="1061"/>
      <c r="P85" s="1061"/>
      <c r="Q85" s="1061"/>
      <c r="R85" s="1061"/>
      <c r="S85" s="1058"/>
      <c r="T85" s="1062"/>
      <c r="U85" s="1063"/>
      <c r="V85" s="1063"/>
      <c r="W85" s="1063"/>
      <c r="X85" s="1063"/>
      <c r="Y85" s="1063"/>
      <c r="Z85" s="1063"/>
      <c r="AA85" s="1063"/>
      <c r="AB85" s="1063"/>
      <c r="AC85" s="1063"/>
      <c r="AD85" s="1063"/>
      <c r="AE85" s="1063"/>
      <c r="AF85" s="1063"/>
      <c r="AG85" s="1063"/>
      <c r="AH85" s="1063"/>
      <c r="AI85" s="1063"/>
      <c r="AJ85" s="1063"/>
      <c r="AK85" s="1064"/>
    </row>
    <row r="86" spans="2:37" s="66" customFormat="1" ht="18" customHeight="1" x14ac:dyDescent="0.4">
      <c r="B86" s="67"/>
      <c r="C86" s="68"/>
      <c r="D86" s="242">
        <v>4</v>
      </c>
      <c r="E86" s="972"/>
      <c r="F86" s="973"/>
      <c r="G86" s="974"/>
      <c r="H86" s="1058"/>
      <c r="I86" s="1059"/>
      <c r="J86" s="1059"/>
      <c r="K86" s="1059"/>
      <c r="L86" s="1059"/>
      <c r="M86" s="1060"/>
      <c r="N86" s="1060"/>
      <c r="O86" s="1061"/>
      <c r="P86" s="1061"/>
      <c r="Q86" s="1061"/>
      <c r="R86" s="1061"/>
      <c r="S86" s="1058"/>
      <c r="T86" s="1062"/>
      <c r="U86" s="1063"/>
      <c r="V86" s="1063"/>
      <c r="W86" s="1063"/>
      <c r="X86" s="1063"/>
      <c r="Y86" s="1063"/>
      <c r="Z86" s="1063"/>
      <c r="AA86" s="1063"/>
      <c r="AB86" s="1063"/>
      <c r="AC86" s="1063"/>
      <c r="AD86" s="1063"/>
      <c r="AE86" s="1063"/>
      <c r="AF86" s="1063"/>
      <c r="AG86" s="1063"/>
      <c r="AH86" s="1063"/>
      <c r="AI86" s="1063"/>
      <c r="AJ86" s="1063"/>
      <c r="AK86" s="1064"/>
    </row>
    <row r="87" spans="2:37" s="66" customFormat="1" ht="18" customHeight="1" x14ac:dyDescent="0.4">
      <c r="B87" s="67"/>
      <c r="C87" s="68"/>
      <c r="D87" s="242">
        <v>5</v>
      </c>
      <c r="E87" s="972"/>
      <c r="F87" s="973"/>
      <c r="G87" s="974"/>
      <c r="H87" s="1058"/>
      <c r="I87" s="1059"/>
      <c r="J87" s="1059"/>
      <c r="K87" s="1059"/>
      <c r="L87" s="1059"/>
      <c r="M87" s="1060"/>
      <c r="N87" s="1060"/>
      <c r="O87" s="1061"/>
      <c r="P87" s="1061"/>
      <c r="Q87" s="1061"/>
      <c r="R87" s="1061"/>
      <c r="S87" s="1058"/>
      <c r="T87" s="1062"/>
      <c r="U87" s="1063"/>
      <c r="V87" s="1063"/>
      <c r="W87" s="1063"/>
      <c r="X87" s="1063"/>
      <c r="Y87" s="1063"/>
      <c r="Z87" s="1063"/>
      <c r="AA87" s="1063"/>
      <c r="AB87" s="1063"/>
      <c r="AC87" s="1063"/>
      <c r="AD87" s="1063"/>
      <c r="AE87" s="1063"/>
      <c r="AF87" s="1063"/>
      <c r="AG87" s="1063"/>
      <c r="AH87" s="1063"/>
      <c r="AI87" s="1063"/>
      <c r="AJ87" s="1063"/>
      <c r="AK87" s="1064"/>
    </row>
    <row r="88" spans="2:37" s="66" customFormat="1" ht="18" customHeight="1" x14ac:dyDescent="0.4">
      <c r="B88" s="67"/>
      <c r="C88" s="68"/>
      <c r="D88" s="242">
        <v>6</v>
      </c>
      <c r="E88" s="972"/>
      <c r="F88" s="973"/>
      <c r="G88" s="974"/>
      <c r="H88" s="1058"/>
      <c r="I88" s="1059"/>
      <c r="J88" s="1059"/>
      <c r="K88" s="1059"/>
      <c r="L88" s="1059"/>
      <c r="M88" s="1060"/>
      <c r="N88" s="1060"/>
      <c r="O88" s="1061"/>
      <c r="P88" s="1061"/>
      <c r="Q88" s="1061"/>
      <c r="R88" s="1061"/>
      <c r="S88" s="1058"/>
      <c r="T88" s="1062"/>
      <c r="U88" s="1063"/>
      <c r="V88" s="1063"/>
      <c r="W88" s="1063"/>
      <c r="X88" s="1063"/>
      <c r="Y88" s="1063"/>
      <c r="Z88" s="1063"/>
      <c r="AA88" s="1063"/>
      <c r="AB88" s="1063"/>
      <c r="AC88" s="1063"/>
      <c r="AD88" s="1063"/>
      <c r="AE88" s="1063"/>
      <c r="AF88" s="1063"/>
      <c r="AG88" s="1063"/>
      <c r="AH88" s="1063"/>
      <c r="AI88" s="1063"/>
      <c r="AJ88" s="1063"/>
      <c r="AK88" s="1064"/>
    </row>
    <row r="89" spans="2:37" s="66" customFormat="1" ht="18" customHeight="1" x14ac:dyDescent="0.4">
      <c r="B89" s="67"/>
      <c r="C89" s="68"/>
      <c r="D89" s="242">
        <v>7</v>
      </c>
      <c r="E89" s="972"/>
      <c r="F89" s="973"/>
      <c r="G89" s="974"/>
      <c r="H89" s="1058"/>
      <c r="I89" s="1059"/>
      <c r="J89" s="1059"/>
      <c r="K89" s="1059"/>
      <c r="L89" s="1059"/>
      <c r="M89" s="1060"/>
      <c r="N89" s="1060"/>
      <c r="O89" s="1061"/>
      <c r="P89" s="1061"/>
      <c r="Q89" s="1061"/>
      <c r="R89" s="1061"/>
      <c r="S89" s="1058"/>
      <c r="T89" s="1062"/>
      <c r="U89" s="1063"/>
      <c r="V89" s="1063"/>
      <c r="W89" s="1063"/>
      <c r="X89" s="1063"/>
      <c r="Y89" s="1063"/>
      <c r="Z89" s="1063"/>
      <c r="AA89" s="1063"/>
      <c r="AB89" s="1063"/>
      <c r="AC89" s="1063"/>
      <c r="AD89" s="1063"/>
      <c r="AE89" s="1063"/>
      <c r="AF89" s="1063"/>
      <c r="AG89" s="1063"/>
      <c r="AH89" s="1063"/>
      <c r="AI89" s="1063"/>
      <c r="AJ89" s="1063"/>
      <c r="AK89" s="1064"/>
    </row>
    <row r="90" spans="2:37" s="66" customFormat="1" ht="18" customHeight="1" x14ac:dyDescent="0.4">
      <c r="B90" s="67"/>
      <c r="C90" s="68"/>
      <c r="D90" s="242">
        <v>8</v>
      </c>
      <c r="E90" s="972"/>
      <c r="F90" s="973"/>
      <c r="G90" s="974"/>
      <c r="H90" s="1058"/>
      <c r="I90" s="1059"/>
      <c r="J90" s="1059"/>
      <c r="K90" s="1059"/>
      <c r="L90" s="1059"/>
      <c r="M90" s="1060"/>
      <c r="N90" s="1060"/>
      <c r="O90" s="1061"/>
      <c r="P90" s="1061"/>
      <c r="Q90" s="1061"/>
      <c r="R90" s="1061"/>
      <c r="S90" s="1058"/>
      <c r="T90" s="1062"/>
      <c r="U90" s="1063"/>
      <c r="V90" s="1063"/>
      <c r="W90" s="1063"/>
      <c r="X90" s="1063"/>
      <c r="Y90" s="1063"/>
      <c r="Z90" s="1063"/>
      <c r="AA90" s="1063"/>
      <c r="AB90" s="1063"/>
      <c r="AC90" s="1063"/>
      <c r="AD90" s="1063"/>
      <c r="AE90" s="1063"/>
      <c r="AF90" s="1063"/>
      <c r="AG90" s="1063"/>
      <c r="AH90" s="1063"/>
      <c r="AI90" s="1063"/>
      <c r="AJ90" s="1063"/>
      <c r="AK90" s="1064"/>
    </row>
    <row r="91" spans="2:37" s="66" customFormat="1" ht="18" customHeight="1" x14ac:dyDescent="0.4">
      <c r="B91" s="67"/>
      <c r="C91" s="68"/>
      <c r="D91" s="242">
        <v>9</v>
      </c>
      <c r="E91" s="972"/>
      <c r="F91" s="973"/>
      <c r="G91" s="974"/>
      <c r="H91" s="1058"/>
      <c r="I91" s="1059"/>
      <c r="J91" s="1059"/>
      <c r="K91" s="1059"/>
      <c r="L91" s="1059"/>
      <c r="M91" s="1060"/>
      <c r="N91" s="1060"/>
      <c r="O91" s="1061"/>
      <c r="P91" s="1061"/>
      <c r="Q91" s="1061"/>
      <c r="R91" s="1061"/>
      <c r="S91" s="1058"/>
      <c r="T91" s="1062"/>
      <c r="U91" s="1063"/>
      <c r="V91" s="1063"/>
      <c r="W91" s="1063"/>
      <c r="X91" s="1063"/>
      <c r="Y91" s="1063"/>
      <c r="Z91" s="1063"/>
      <c r="AA91" s="1063"/>
      <c r="AB91" s="1063"/>
      <c r="AC91" s="1063"/>
      <c r="AD91" s="1063"/>
      <c r="AE91" s="1063"/>
      <c r="AF91" s="1063"/>
      <c r="AG91" s="1063"/>
      <c r="AH91" s="1063"/>
      <c r="AI91" s="1063"/>
      <c r="AJ91" s="1063"/>
      <c r="AK91" s="1064"/>
    </row>
    <row r="92" spans="2:37" s="66" customFormat="1" ht="18" customHeight="1" thickBot="1" x14ac:dyDescent="0.45">
      <c r="B92" s="81"/>
      <c r="C92" s="82"/>
      <c r="D92" s="83">
        <v>10</v>
      </c>
      <c r="E92" s="963"/>
      <c r="F92" s="964"/>
      <c r="G92" s="965"/>
      <c r="H92" s="1065"/>
      <c r="I92" s="1066"/>
      <c r="J92" s="1066"/>
      <c r="K92" s="1066"/>
      <c r="L92" s="1066"/>
      <c r="M92" s="1067"/>
      <c r="N92" s="1067"/>
      <c r="O92" s="1068"/>
      <c r="P92" s="1068"/>
      <c r="Q92" s="1068"/>
      <c r="R92" s="1068"/>
      <c r="S92" s="1065"/>
      <c r="T92" s="1069"/>
      <c r="U92" s="1070"/>
      <c r="V92" s="1070"/>
      <c r="W92" s="1070"/>
      <c r="X92" s="1070"/>
      <c r="Y92" s="1070"/>
      <c r="Z92" s="1070"/>
      <c r="AA92" s="1070"/>
      <c r="AB92" s="1070"/>
      <c r="AC92" s="1070"/>
      <c r="AD92" s="1070"/>
      <c r="AE92" s="1070"/>
      <c r="AF92" s="1070"/>
      <c r="AG92" s="1070"/>
      <c r="AH92" s="1070"/>
      <c r="AI92" s="1070"/>
      <c r="AJ92" s="1070"/>
      <c r="AK92" s="1071"/>
    </row>
    <row r="93" spans="2:37" s="66" customFormat="1" ht="16.5" thickBot="1" x14ac:dyDescent="0.45">
      <c r="B93" s="57"/>
      <c r="C93" s="249"/>
      <c r="D93" s="249"/>
      <c r="E93" s="249"/>
      <c r="F93" s="249"/>
      <c r="G93" s="249"/>
      <c r="H93" s="249"/>
      <c r="I93" s="249"/>
      <c r="J93" s="249"/>
      <c r="K93" s="249"/>
      <c r="L93" s="249"/>
      <c r="M93" s="249"/>
      <c r="N93" s="249"/>
      <c r="O93" s="249"/>
      <c r="P93" s="249"/>
      <c r="Q93" s="249"/>
      <c r="R93" s="249"/>
      <c r="S93" s="249"/>
      <c r="T93" s="249"/>
      <c r="U93" s="249"/>
      <c r="V93" s="249"/>
      <c r="W93" s="249"/>
      <c r="X93" s="249"/>
      <c r="Y93" s="249"/>
      <c r="Z93" s="249"/>
      <c r="AA93" s="249"/>
      <c r="AB93" s="249"/>
      <c r="AC93" s="249"/>
      <c r="AD93" s="249"/>
      <c r="AE93" s="249"/>
      <c r="AF93" s="249"/>
      <c r="AG93" s="249"/>
      <c r="AH93" s="249"/>
      <c r="AI93" s="249"/>
      <c r="AJ93" s="249"/>
      <c r="AK93" s="249"/>
    </row>
    <row r="94" spans="2:37" s="66" customFormat="1" ht="18" customHeight="1" x14ac:dyDescent="0.4">
      <c r="B94" s="98" t="s">
        <v>244</v>
      </c>
      <c r="C94" s="99"/>
      <c r="D94" s="87" t="s">
        <v>317</v>
      </c>
      <c r="E94" s="62"/>
      <c r="F94" s="62"/>
      <c r="G94" s="62"/>
      <c r="H94" s="62"/>
      <c r="I94" s="62"/>
      <c r="J94" s="62"/>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5"/>
    </row>
    <row r="95" spans="2:37" s="66" customFormat="1" ht="18" customHeight="1" x14ac:dyDescent="0.4">
      <c r="B95" s="89"/>
      <c r="C95" s="90"/>
      <c r="D95" s="982" t="s">
        <v>309</v>
      </c>
      <c r="E95" s="983"/>
      <c r="F95" s="983"/>
      <c r="G95" s="984"/>
      <c r="H95" s="91" t="s">
        <v>98</v>
      </c>
      <c r="I95" s="92" t="s">
        <v>310</v>
      </c>
      <c r="J95" s="92"/>
      <c r="K95" s="92"/>
      <c r="L95" s="92"/>
      <c r="M95" s="92"/>
      <c r="N95" s="92"/>
      <c r="O95" s="92"/>
      <c r="P95" s="92"/>
      <c r="Q95" s="92"/>
      <c r="R95" s="92"/>
      <c r="S95" s="92"/>
      <c r="T95" s="92"/>
      <c r="U95" s="92"/>
      <c r="V95" s="92"/>
      <c r="W95" s="92"/>
      <c r="X95" s="92"/>
      <c r="Y95" s="92"/>
      <c r="Z95" s="92"/>
      <c r="AA95" s="92"/>
      <c r="AB95" s="1052" t="s">
        <v>318</v>
      </c>
      <c r="AC95" s="1053"/>
      <c r="AD95" s="1053"/>
      <c r="AE95" s="1053"/>
      <c r="AF95" s="1053"/>
      <c r="AG95" s="1053"/>
      <c r="AH95" s="1053"/>
      <c r="AI95" s="1053"/>
      <c r="AJ95" s="1053"/>
      <c r="AK95" s="1054"/>
    </row>
    <row r="96" spans="2:37" s="66" customFormat="1" ht="18" customHeight="1" thickBot="1" x14ac:dyDescent="0.45">
      <c r="B96" s="100"/>
      <c r="C96" s="101"/>
      <c r="D96" s="1049"/>
      <c r="E96" s="1050"/>
      <c r="F96" s="1050"/>
      <c r="G96" s="1051"/>
      <c r="H96" s="102" t="s">
        <v>98</v>
      </c>
      <c r="I96" s="103" t="s">
        <v>311</v>
      </c>
      <c r="J96" s="103"/>
      <c r="K96" s="103"/>
      <c r="L96" s="103"/>
      <c r="M96" s="103"/>
      <c r="N96" s="103"/>
      <c r="O96" s="103"/>
      <c r="P96" s="103"/>
      <c r="Q96" s="103"/>
      <c r="R96" s="103"/>
      <c r="S96" s="103"/>
      <c r="T96" s="103"/>
      <c r="U96" s="103"/>
      <c r="V96" s="103"/>
      <c r="W96" s="103"/>
      <c r="X96" s="103"/>
      <c r="Y96" s="103"/>
      <c r="Z96" s="103"/>
      <c r="AA96" s="103"/>
      <c r="AB96" s="1055"/>
      <c r="AC96" s="1056"/>
      <c r="AD96" s="1056"/>
      <c r="AE96" s="1056"/>
      <c r="AF96" s="1056"/>
      <c r="AG96" s="1056"/>
      <c r="AH96" s="1056"/>
      <c r="AI96" s="1056"/>
      <c r="AJ96" s="1056"/>
      <c r="AK96" s="1057"/>
    </row>
    <row r="97" spans="2:37" s="66" customFormat="1" ht="18" customHeight="1" x14ac:dyDescent="0.4">
      <c r="B97" s="104"/>
      <c r="C97" s="104"/>
      <c r="D97" s="105"/>
      <c r="E97" s="105"/>
      <c r="F97" s="105"/>
      <c r="G97" s="105"/>
      <c r="H97" s="106"/>
      <c r="I97" s="104"/>
      <c r="J97" s="104"/>
      <c r="K97" s="104"/>
      <c r="L97" s="104"/>
      <c r="M97" s="104"/>
      <c r="N97" s="104"/>
      <c r="O97" s="104"/>
      <c r="P97" s="104"/>
      <c r="Q97" s="104"/>
      <c r="R97" s="104"/>
      <c r="S97" s="104"/>
      <c r="T97" s="104"/>
      <c r="U97" s="104"/>
      <c r="V97" s="104"/>
      <c r="W97" s="104"/>
      <c r="X97" s="104"/>
      <c r="Y97" s="104"/>
      <c r="Z97" s="104"/>
      <c r="AA97" s="104"/>
      <c r="AB97" s="107"/>
      <c r="AC97" s="107"/>
      <c r="AD97" s="107"/>
      <c r="AE97" s="107"/>
      <c r="AF97" s="107"/>
      <c r="AG97" s="107"/>
      <c r="AH97" s="107"/>
      <c r="AI97" s="107"/>
      <c r="AJ97" s="107"/>
      <c r="AK97" s="107"/>
    </row>
    <row r="98" spans="2:37" ht="18" customHeight="1" x14ac:dyDescent="0.4">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85" t="s">
        <v>302</v>
      </c>
      <c r="AK98" s="108"/>
    </row>
    <row r="99" spans="2:37" ht="18" customHeight="1" thickBot="1" x14ac:dyDescent="0.45"/>
    <row r="100" spans="2:37" s="66" customFormat="1" ht="18" customHeight="1" x14ac:dyDescent="0.4">
      <c r="B100" s="98" t="s">
        <v>245</v>
      </c>
      <c r="C100" s="99"/>
      <c r="D100" s="87" t="s">
        <v>319</v>
      </c>
      <c r="E100" s="62"/>
      <c r="F100" s="62"/>
      <c r="G100" s="62"/>
      <c r="H100" s="62"/>
      <c r="I100" s="62"/>
      <c r="J100" s="62"/>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5"/>
    </row>
    <row r="101" spans="2:37" s="66" customFormat="1" ht="18" customHeight="1" x14ac:dyDescent="0.4">
      <c r="B101" s="69"/>
      <c r="C101" s="109"/>
      <c r="D101" s="1016" t="s">
        <v>320</v>
      </c>
      <c r="E101" s="1017"/>
      <c r="F101" s="1017"/>
      <c r="G101" s="1017"/>
      <c r="H101" s="1015" t="s">
        <v>321</v>
      </c>
      <c r="I101" s="1015"/>
      <c r="J101" s="1015"/>
      <c r="K101" s="1015"/>
      <c r="L101" s="110" t="s">
        <v>123</v>
      </c>
      <c r="M101" s="1019"/>
      <c r="N101" s="1020"/>
      <c r="O101" s="1020"/>
      <c r="P101" s="1020"/>
      <c r="Q101" s="1020"/>
      <c r="R101" s="1020"/>
      <c r="S101" s="1020"/>
      <c r="T101" s="1020"/>
      <c r="U101" s="1020"/>
      <c r="V101" s="1020"/>
      <c r="W101" s="1021"/>
      <c r="X101" s="1022" t="s">
        <v>287</v>
      </c>
      <c r="Y101" s="1023"/>
      <c r="Z101" s="1023"/>
      <c r="AA101" s="1023"/>
      <c r="AB101" s="1023"/>
      <c r="AC101" s="1023"/>
      <c r="AD101" s="1023"/>
      <c r="AE101" s="1023"/>
      <c r="AF101" s="1023"/>
      <c r="AG101" s="1023"/>
      <c r="AH101" s="1023"/>
      <c r="AI101" s="1023"/>
      <c r="AJ101" s="1023"/>
      <c r="AK101" s="1024"/>
    </row>
    <row r="102" spans="2:37" s="66" customFormat="1" ht="18" customHeight="1" x14ac:dyDescent="0.4">
      <c r="B102" s="69"/>
      <c r="C102" s="109"/>
      <c r="D102" s="1017"/>
      <c r="E102" s="1017"/>
      <c r="F102" s="1017"/>
      <c r="G102" s="1017"/>
      <c r="H102" s="1025" t="s">
        <v>282</v>
      </c>
      <c r="I102" s="1025"/>
      <c r="J102" s="1025"/>
      <c r="K102" s="1025"/>
      <c r="L102" s="1026"/>
      <c r="M102" s="1027"/>
      <c r="N102" s="1027"/>
      <c r="O102" s="1027"/>
      <c r="P102" s="1027"/>
      <c r="Q102" s="1027"/>
      <c r="R102" s="1027"/>
      <c r="S102" s="1028"/>
      <c r="T102" s="1029" t="s">
        <v>322</v>
      </c>
      <c r="U102" s="1030"/>
      <c r="V102" s="1030"/>
      <c r="W102" s="1030"/>
      <c r="X102" s="1030"/>
      <c r="Y102" s="1030"/>
      <c r="Z102" s="1030"/>
      <c r="AA102" s="1030"/>
      <c r="AB102" s="1030"/>
      <c r="AC102" s="1030"/>
      <c r="AD102" s="1030"/>
      <c r="AE102" s="1030"/>
      <c r="AF102" s="1030"/>
      <c r="AG102" s="1030"/>
      <c r="AH102" s="1030"/>
      <c r="AI102" s="1030"/>
      <c r="AJ102" s="1030"/>
      <c r="AK102" s="1031"/>
    </row>
    <row r="103" spans="2:37" s="66" customFormat="1" ht="18" customHeight="1" x14ac:dyDescent="0.4">
      <c r="B103" s="69"/>
      <c r="C103" s="109"/>
      <c r="D103" s="1017"/>
      <c r="E103" s="1017"/>
      <c r="F103" s="1017"/>
      <c r="G103" s="1017"/>
      <c r="H103" s="1015" t="s">
        <v>323</v>
      </c>
      <c r="I103" s="1015"/>
      <c r="J103" s="1015"/>
      <c r="K103" s="1015"/>
      <c r="L103" s="961" t="s">
        <v>324</v>
      </c>
      <c r="M103" s="961"/>
      <c r="N103" s="961"/>
      <c r="O103" s="961"/>
      <c r="P103" s="961"/>
      <c r="Q103" s="961"/>
      <c r="R103" s="961"/>
      <c r="S103" s="961"/>
      <c r="T103" s="1015" t="s">
        <v>325</v>
      </c>
      <c r="U103" s="1015"/>
      <c r="V103" s="1015"/>
      <c r="W103" s="1015"/>
      <c r="X103" s="1015"/>
      <c r="Y103" s="1015"/>
      <c r="Z103" s="1015"/>
      <c r="AA103" s="1015"/>
      <c r="AB103" s="1033"/>
      <c r="AC103" s="1034"/>
      <c r="AD103" s="1034"/>
      <c r="AE103" s="1034"/>
      <c r="AF103" s="1034"/>
      <c r="AG103" s="1034"/>
      <c r="AH103" s="1034"/>
      <c r="AI103" s="1034"/>
      <c r="AJ103" s="1034"/>
      <c r="AK103" s="1035"/>
    </row>
    <row r="104" spans="2:37" s="66" customFormat="1" ht="18" customHeight="1" x14ac:dyDescent="0.4">
      <c r="B104" s="69"/>
      <c r="C104" s="109"/>
      <c r="D104" s="1017"/>
      <c r="E104" s="1017"/>
      <c r="F104" s="1017"/>
      <c r="G104" s="1017"/>
      <c r="H104" s="1015"/>
      <c r="I104" s="1015"/>
      <c r="J104" s="1015"/>
      <c r="K104" s="1015"/>
      <c r="L104" s="961"/>
      <c r="M104" s="961"/>
      <c r="N104" s="961"/>
      <c r="O104" s="961"/>
      <c r="P104" s="961"/>
      <c r="Q104" s="961"/>
      <c r="R104" s="961"/>
      <c r="S104" s="961"/>
      <c r="T104" s="1015" t="s">
        <v>273</v>
      </c>
      <c r="U104" s="1015"/>
      <c r="V104" s="1015"/>
      <c r="W104" s="1015"/>
      <c r="X104" s="1015" t="s">
        <v>326</v>
      </c>
      <c r="Y104" s="1015"/>
      <c r="Z104" s="1015"/>
      <c r="AA104" s="1015"/>
      <c r="AB104" s="1036"/>
      <c r="AC104" s="1037"/>
      <c r="AD104" s="1037"/>
      <c r="AE104" s="1037"/>
      <c r="AF104" s="1037"/>
      <c r="AG104" s="1037"/>
      <c r="AH104" s="1037"/>
      <c r="AI104" s="1037"/>
      <c r="AJ104" s="1037"/>
      <c r="AK104" s="1038"/>
    </row>
    <row r="105" spans="2:37" s="66" customFormat="1" ht="18" customHeight="1" x14ac:dyDescent="0.4">
      <c r="B105" s="69"/>
      <c r="C105" s="109"/>
      <c r="D105" s="1017"/>
      <c r="E105" s="1017"/>
      <c r="F105" s="1017"/>
      <c r="G105" s="1017"/>
      <c r="H105" s="1015"/>
      <c r="I105" s="1015"/>
      <c r="J105" s="1015"/>
      <c r="K105" s="1015"/>
      <c r="L105" s="1011" t="s">
        <v>327</v>
      </c>
      <c r="M105" s="1011"/>
      <c r="N105" s="1011"/>
      <c r="O105" s="1011"/>
      <c r="P105" s="1011"/>
      <c r="Q105" s="1011"/>
      <c r="R105" s="1011"/>
      <c r="S105" s="1011"/>
      <c r="T105" s="1012" t="s">
        <v>98</v>
      </c>
      <c r="U105" s="1012"/>
      <c r="V105" s="1012"/>
      <c r="W105" s="1012"/>
      <c r="X105" s="1012" t="s">
        <v>98</v>
      </c>
      <c r="Y105" s="1012"/>
      <c r="Z105" s="1012"/>
      <c r="AA105" s="1012"/>
      <c r="AB105" s="1039" t="s">
        <v>328</v>
      </c>
      <c r="AC105" s="1040"/>
      <c r="AD105" s="1040"/>
      <c r="AE105" s="1040"/>
      <c r="AF105" s="1040"/>
      <c r="AG105" s="1040"/>
      <c r="AH105" s="1040"/>
      <c r="AI105" s="1040"/>
      <c r="AJ105" s="1040"/>
      <c r="AK105" s="1041"/>
    </row>
    <row r="106" spans="2:37" s="66" customFormat="1" ht="18" customHeight="1" x14ac:dyDescent="0.4">
      <c r="B106" s="69"/>
      <c r="C106" s="109"/>
      <c r="D106" s="1017"/>
      <c r="E106" s="1017"/>
      <c r="F106" s="1017"/>
      <c r="G106" s="1017"/>
      <c r="H106" s="1015"/>
      <c r="I106" s="1015"/>
      <c r="J106" s="1015"/>
      <c r="K106" s="1015"/>
      <c r="L106" s="1011" t="s">
        <v>329</v>
      </c>
      <c r="M106" s="1011"/>
      <c r="N106" s="1011"/>
      <c r="O106" s="1011"/>
      <c r="P106" s="1011"/>
      <c r="Q106" s="1011"/>
      <c r="R106" s="1011"/>
      <c r="S106" s="1011"/>
      <c r="T106" s="1012" t="s">
        <v>98</v>
      </c>
      <c r="U106" s="1012"/>
      <c r="V106" s="1012"/>
      <c r="W106" s="1012"/>
      <c r="X106" s="1012" t="s">
        <v>98</v>
      </c>
      <c r="Y106" s="1012"/>
      <c r="Z106" s="1012"/>
      <c r="AA106" s="1012"/>
      <c r="AB106" s="1042"/>
      <c r="AC106" s="1040"/>
      <c r="AD106" s="1040"/>
      <c r="AE106" s="1040"/>
      <c r="AF106" s="1040"/>
      <c r="AG106" s="1040"/>
      <c r="AH106" s="1040"/>
      <c r="AI106" s="1040"/>
      <c r="AJ106" s="1040"/>
      <c r="AK106" s="1041"/>
    </row>
    <row r="107" spans="2:37" s="66" customFormat="1" ht="18" customHeight="1" x14ac:dyDescent="0.4">
      <c r="B107" s="69"/>
      <c r="C107" s="109"/>
      <c r="D107" s="1017"/>
      <c r="E107" s="1017"/>
      <c r="F107" s="1017"/>
      <c r="G107" s="1017"/>
      <c r="H107" s="1015"/>
      <c r="I107" s="1015"/>
      <c r="J107" s="1015"/>
      <c r="K107" s="1015"/>
      <c r="L107" s="1011" t="s">
        <v>330</v>
      </c>
      <c r="M107" s="1011"/>
      <c r="N107" s="1011"/>
      <c r="O107" s="1011"/>
      <c r="P107" s="1011"/>
      <c r="Q107" s="1011"/>
      <c r="R107" s="1011"/>
      <c r="S107" s="1011"/>
      <c r="T107" s="1012" t="s">
        <v>98</v>
      </c>
      <c r="U107" s="1012"/>
      <c r="V107" s="1012"/>
      <c r="W107" s="1012"/>
      <c r="X107" s="1012" t="s">
        <v>98</v>
      </c>
      <c r="Y107" s="1012"/>
      <c r="Z107" s="1012"/>
      <c r="AA107" s="1012"/>
      <c r="AB107" s="1042"/>
      <c r="AC107" s="1040"/>
      <c r="AD107" s="1040"/>
      <c r="AE107" s="1040"/>
      <c r="AF107" s="1040"/>
      <c r="AG107" s="1040"/>
      <c r="AH107" s="1040"/>
      <c r="AI107" s="1040"/>
      <c r="AJ107" s="1040"/>
      <c r="AK107" s="1041"/>
    </row>
    <row r="108" spans="2:37" s="66" customFormat="1" ht="18" customHeight="1" x14ac:dyDescent="0.4">
      <c r="B108" s="69"/>
      <c r="C108" s="111"/>
      <c r="D108" s="1017"/>
      <c r="E108" s="1017"/>
      <c r="F108" s="1017"/>
      <c r="G108" s="1017"/>
      <c r="H108" s="1015"/>
      <c r="I108" s="1015"/>
      <c r="J108" s="1015"/>
      <c r="K108" s="1015"/>
      <c r="L108" s="1011" t="s">
        <v>331</v>
      </c>
      <c r="M108" s="1011"/>
      <c r="N108" s="1011"/>
      <c r="O108" s="1011"/>
      <c r="P108" s="1011"/>
      <c r="Q108" s="1011"/>
      <c r="R108" s="1011"/>
      <c r="S108" s="1011"/>
      <c r="T108" s="1012" t="s">
        <v>98</v>
      </c>
      <c r="U108" s="1012"/>
      <c r="V108" s="1012"/>
      <c r="W108" s="1012"/>
      <c r="X108" s="1012" t="s">
        <v>98</v>
      </c>
      <c r="Y108" s="1012"/>
      <c r="Z108" s="1012"/>
      <c r="AA108" s="1012"/>
      <c r="AB108" s="1042"/>
      <c r="AC108" s="1040"/>
      <c r="AD108" s="1040"/>
      <c r="AE108" s="1040"/>
      <c r="AF108" s="1040"/>
      <c r="AG108" s="1040"/>
      <c r="AH108" s="1040"/>
      <c r="AI108" s="1040"/>
      <c r="AJ108" s="1040"/>
      <c r="AK108" s="1041"/>
    </row>
    <row r="109" spans="2:37" s="66" customFormat="1" ht="18" customHeight="1" x14ac:dyDescent="0.4">
      <c r="B109" s="69"/>
      <c r="C109" s="111"/>
      <c r="D109" s="1017"/>
      <c r="E109" s="1017"/>
      <c r="F109" s="1017"/>
      <c r="G109" s="1017"/>
      <c r="H109" s="1015"/>
      <c r="I109" s="1015"/>
      <c r="J109" s="1015"/>
      <c r="K109" s="1015"/>
      <c r="L109" s="1011" t="s">
        <v>332</v>
      </c>
      <c r="M109" s="1011"/>
      <c r="N109" s="1011"/>
      <c r="O109" s="1011"/>
      <c r="P109" s="1011"/>
      <c r="Q109" s="1011"/>
      <c r="R109" s="1011"/>
      <c r="S109" s="1011"/>
      <c r="T109" s="1012" t="s">
        <v>98</v>
      </c>
      <c r="U109" s="1012"/>
      <c r="V109" s="1012"/>
      <c r="W109" s="1012"/>
      <c r="X109" s="1012" t="s">
        <v>98</v>
      </c>
      <c r="Y109" s="1012"/>
      <c r="Z109" s="1012"/>
      <c r="AA109" s="1012"/>
      <c r="AB109" s="1046"/>
      <c r="AC109" s="1047"/>
      <c r="AD109" s="1047"/>
      <c r="AE109" s="1047"/>
      <c r="AF109" s="1047"/>
      <c r="AG109" s="1047"/>
      <c r="AH109" s="1047"/>
      <c r="AI109" s="1047"/>
      <c r="AJ109" s="1047"/>
      <c r="AK109" s="1048"/>
    </row>
    <row r="110" spans="2:37" s="66" customFormat="1" ht="18" customHeight="1" x14ac:dyDescent="0.4">
      <c r="B110" s="69"/>
      <c r="C110" s="111"/>
      <c r="D110" s="1016" t="s">
        <v>333</v>
      </c>
      <c r="E110" s="1017"/>
      <c r="F110" s="1017"/>
      <c r="G110" s="1017"/>
      <c r="H110" s="1015" t="s">
        <v>321</v>
      </c>
      <c r="I110" s="1015"/>
      <c r="J110" s="1015"/>
      <c r="K110" s="1015"/>
      <c r="L110" s="110" t="s">
        <v>123</v>
      </c>
      <c r="M110" s="1019"/>
      <c r="N110" s="1020"/>
      <c r="O110" s="1020"/>
      <c r="P110" s="1020"/>
      <c r="Q110" s="1020"/>
      <c r="R110" s="1020"/>
      <c r="S110" s="1020"/>
      <c r="T110" s="1020"/>
      <c r="U110" s="1020"/>
      <c r="V110" s="1020"/>
      <c r="W110" s="1021"/>
      <c r="X110" s="1022" t="s">
        <v>287</v>
      </c>
      <c r="Y110" s="1023"/>
      <c r="Z110" s="1023"/>
      <c r="AA110" s="1023"/>
      <c r="AB110" s="1023"/>
      <c r="AC110" s="1023"/>
      <c r="AD110" s="1023"/>
      <c r="AE110" s="1023"/>
      <c r="AF110" s="1023"/>
      <c r="AG110" s="1023"/>
      <c r="AH110" s="1023"/>
      <c r="AI110" s="1023"/>
      <c r="AJ110" s="1023"/>
      <c r="AK110" s="1024"/>
    </row>
    <row r="111" spans="2:37" s="66" customFormat="1" ht="18" customHeight="1" x14ac:dyDescent="0.4">
      <c r="B111" s="69"/>
      <c r="C111" s="111"/>
      <c r="D111" s="1017"/>
      <c r="E111" s="1017"/>
      <c r="F111" s="1017"/>
      <c r="G111" s="1017"/>
      <c r="H111" s="1025" t="s">
        <v>334</v>
      </c>
      <c r="I111" s="1025"/>
      <c r="J111" s="1025"/>
      <c r="K111" s="1025"/>
      <c r="L111" s="1026"/>
      <c r="M111" s="1027"/>
      <c r="N111" s="1027"/>
      <c r="O111" s="1027"/>
      <c r="P111" s="1027"/>
      <c r="Q111" s="1027"/>
      <c r="R111" s="1027"/>
      <c r="S111" s="1028"/>
      <c r="T111" s="1029" t="s">
        <v>322</v>
      </c>
      <c r="U111" s="1030"/>
      <c r="V111" s="1030"/>
      <c r="W111" s="1030"/>
      <c r="X111" s="1030"/>
      <c r="Y111" s="1030"/>
      <c r="Z111" s="1030"/>
      <c r="AA111" s="1030"/>
      <c r="AB111" s="1030"/>
      <c r="AC111" s="1030"/>
      <c r="AD111" s="1030"/>
      <c r="AE111" s="1030"/>
      <c r="AF111" s="1030"/>
      <c r="AG111" s="1030"/>
      <c r="AH111" s="1030"/>
      <c r="AI111" s="1030"/>
      <c r="AJ111" s="1030"/>
      <c r="AK111" s="1031"/>
    </row>
    <row r="112" spans="2:37" s="66" customFormat="1" ht="18" customHeight="1" x14ac:dyDescent="0.4">
      <c r="B112" s="69"/>
      <c r="C112" s="111"/>
      <c r="D112" s="1017"/>
      <c r="E112" s="1017"/>
      <c r="F112" s="1017"/>
      <c r="G112" s="1017"/>
      <c r="H112" s="1015" t="s">
        <v>323</v>
      </c>
      <c r="I112" s="1015"/>
      <c r="J112" s="1015"/>
      <c r="K112" s="1015"/>
      <c r="L112" s="961" t="s">
        <v>324</v>
      </c>
      <c r="M112" s="961"/>
      <c r="N112" s="961"/>
      <c r="O112" s="961"/>
      <c r="P112" s="961"/>
      <c r="Q112" s="961"/>
      <c r="R112" s="961"/>
      <c r="S112" s="961"/>
      <c r="T112" s="1015" t="s">
        <v>325</v>
      </c>
      <c r="U112" s="1015"/>
      <c r="V112" s="1015"/>
      <c r="W112" s="1015"/>
      <c r="X112" s="1015"/>
      <c r="Y112" s="1015"/>
      <c r="Z112" s="1015"/>
      <c r="AA112" s="1015"/>
      <c r="AB112" s="1033"/>
      <c r="AC112" s="1034"/>
      <c r="AD112" s="1034"/>
      <c r="AE112" s="1034"/>
      <c r="AF112" s="1034"/>
      <c r="AG112" s="1034"/>
      <c r="AH112" s="1034"/>
      <c r="AI112" s="1034"/>
      <c r="AJ112" s="1034"/>
      <c r="AK112" s="1035"/>
    </row>
    <row r="113" spans="2:37" s="66" customFormat="1" ht="18" customHeight="1" x14ac:dyDescent="0.4">
      <c r="B113" s="69"/>
      <c r="C113" s="109"/>
      <c r="D113" s="1017"/>
      <c r="E113" s="1017"/>
      <c r="F113" s="1017"/>
      <c r="G113" s="1017"/>
      <c r="H113" s="1015"/>
      <c r="I113" s="1015"/>
      <c r="J113" s="1015"/>
      <c r="K113" s="1015"/>
      <c r="L113" s="961"/>
      <c r="M113" s="961"/>
      <c r="N113" s="961"/>
      <c r="O113" s="961"/>
      <c r="P113" s="961"/>
      <c r="Q113" s="961"/>
      <c r="R113" s="961"/>
      <c r="S113" s="961"/>
      <c r="T113" s="1015" t="s">
        <v>273</v>
      </c>
      <c r="U113" s="1015"/>
      <c r="V113" s="1015"/>
      <c r="W113" s="1015"/>
      <c r="X113" s="1015" t="s">
        <v>326</v>
      </c>
      <c r="Y113" s="1015"/>
      <c r="Z113" s="1015"/>
      <c r="AA113" s="1015"/>
      <c r="AB113" s="1036"/>
      <c r="AC113" s="1037"/>
      <c r="AD113" s="1037"/>
      <c r="AE113" s="1037"/>
      <c r="AF113" s="1037"/>
      <c r="AG113" s="1037"/>
      <c r="AH113" s="1037"/>
      <c r="AI113" s="1037"/>
      <c r="AJ113" s="1037"/>
      <c r="AK113" s="1038"/>
    </row>
    <row r="114" spans="2:37" s="66" customFormat="1" ht="18" customHeight="1" x14ac:dyDescent="0.4">
      <c r="B114" s="69"/>
      <c r="C114" s="109"/>
      <c r="D114" s="1017"/>
      <c r="E114" s="1017"/>
      <c r="F114" s="1017"/>
      <c r="G114" s="1017"/>
      <c r="H114" s="1015"/>
      <c r="I114" s="1015"/>
      <c r="J114" s="1015"/>
      <c r="K114" s="1015"/>
      <c r="L114" s="1011" t="s">
        <v>327</v>
      </c>
      <c r="M114" s="1011"/>
      <c r="N114" s="1011"/>
      <c r="O114" s="1011"/>
      <c r="P114" s="1011"/>
      <c r="Q114" s="1011"/>
      <c r="R114" s="1011"/>
      <c r="S114" s="1011"/>
      <c r="T114" s="1012" t="s">
        <v>98</v>
      </c>
      <c r="U114" s="1012"/>
      <c r="V114" s="1012"/>
      <c r="W114" s="1012"/>
      <c r="X114" s="1012" t="s">
        <v>98</v>
      </c>
      <c r="Y114" s="1012"/>
      <c r="Z114" s="1012"/>
      <c r="AA114" s="1012"/>
      <c r="AB114" s="1039" t="s">
        <v>335</v>
      </c>
      <c r="AC114" s="1040"/>
      <c r="AD114" s="1040"/>
      <c r="AE114" s="1040"/>
      <c r="AF114" s="1040"/>
      <c r="AG114" s="1040"/>
      <c r="AH114" s="1040"/>
      <c r="AI114" s="1040"/>
      <c r="AJ114" s="1040"/>
      <c r="AK114" s="1041"/>
    </row>
    <row r="115" spans="2:37" s="66" customFormat="1" ht="18" customHeight="1" x14ac:dyDescent="0.4">
      <c r="B115" s="69"/>
      <c r="C115" s="109"/>
      <c r="D115" s="1017"/>
      <c r="E115" s="1017"/>
      <c r="F115" s="1017"/>
      <c r="G115" s="1017"/>
      <c r="H115" s="1015"/>
      <c r="I115" s="1015"/>
      <c r="J115" s="1015"/>
      <c r="K115" s="1015"/>
      <c r="L115" s="1011" t="s">
        <v>336</v>
      </c>
      <c r="M115" s="1011"/>
      <c r="N115" s="1011"/>
      <c r="O115" s="1011"/>
      <c r="P115" s="1011"/>
      <c r="Q115" s="1011"/>
      <c r="R115" s="1011"/>
      <c r="S115" s="1011"/>
      <c r="T115" s="1012" t="s">
        <v>98</v>
      </c>
      <c r="U115" s="1012"/>
      <c r="V115" s="1012"/>
      <c r="W115" s="1012"/>
      <c r="X115" s="1012" t="s">
        <v>98</v>
      </c>
      <c r="Y115" s="1012"/>
      <c r="Z115" s="1012"/>
      <c r="AA115" s="1012"/>
      <c r="AB115" s="1042"/>
      <c r="AC115" s="1040"/>
      <c r="AD115" s="1040"/>
      <c r="AE115" s="1040"/>
      <c r="AF115" s="1040"/>
      <c r="AG115" s="1040"/>
      <c r="AH115" s="1040"/>
      <c r="AI115" s="1040"/>
      <c r="AJ115" s="1040"/>
      <c r="AK115" s="1041"/>
    </row>
    <row r="116" spans="2:37" s="66" customFormat="1" ht="18" customHeight="1" x14ac:dyDescent="0.4">
      <c r="B116" s="69"/>
      <c r="C116" s="109"/>
      <c r="D116" s="1017"/>
      <c r="E116" s="1017"/>
      <c r="F116" s="1017"/>
      <c r="G116" s="1017"/>
      <c r="H116" s="1015"/>
      <c r="I116" s="1015"/>
      <c r="J116" s="1015"/>
      <c r="K116" s="1015"/>
      <c r="L116" s="1011" t="s">
        <v>330</v>
      </c>
      <c r="M116" s="1011"/>
      <c r="N116" s="1011"/>
      <c r="O116" s="1011"/>
      <c r="P116" s="1011"/>
      <c r="Q116" s="1011"/>
      <c r="R116" s="1011"/>
      <c r="S116" s="1011"/>
      <c r="T116" s="1012" t="s">
        <v>98</v>
      </c>
      <c r="U116" s="1012"/>
      <c r="V116" s="1012"/>
      <c r="W116" s="1012"/>
      <c r="X116" s="1012" t="s">
        <v>98</v>
      </c>
      <c r="Y116" s="1012"/>
      <c r="Z116" s="1012"/>
      <c r="AA116" s="1012"/>
      <c r="AB116" s="1042"/>
      <c r="AC116" s="1040"/>
      <c r="AD116" s="1040"/>
      <c r="AE116" s="1040"/>
      <c r="AF116" s="1040"/>
      <c r="AG116" s="1040"/>
      <c r="AH116" s="1040"/>
      <c r="AI116" s="1040"/>
      <c r="AJ116" s="1040"/>
      <c r="AK116" s="1041"/>
    </row>
    <row r="117" spans="2:37" s="66" customFormat="1" ht="18" customHeight="1" x14ac:dyDescent="0.4">
      <c r="B117" s="69"/>
      <c r="C117" s="111"/>
      <c r="D117" s="1017"/>
      <c r="E117" s="1017"/>
      <c r="F117" s="1017"/>
      <c r="G117" s="1017"/>
      <c r="H117" s="1015"/>
      <c r="I117" s="1015"/>
      <c r="J117" s="1015"/>
      <c r="K117" s="1015"/>
      <c r="L117" s="1011" t="s">
        <v>331</v>
      </c>
      <c r="M117" s="1011"/>
      <c r="N117" s="1011"/>
      <c r="O117" s="1011"/>
      <c r="P117" s="1011"/>
      <c r="Q117" s="1011"/>
      <c r="R117" s="1011"/>
      <c r="S117" s="1011"/>
      <c r="T117" s="1012" t="s">
        <v>98</v>
      </c>
      <c r="U117" s="1012"/>
      <c r="V117" s="1012"/>
      <c r="W117" s="1012"/>
      <c r="X117" s="1012" t="s">
        <v>98</v>
      </c>
      <c r="Y117" s="1012"/>
      <c r="Z117" s="1012"/>
      <c r="AA117" s="1012"/>
      <c r="AB117" s="1042"/>
      <c r="AC117" s="1040"/>
      <c r="AD117" s="1040"/>
      <c r="AE117" s="1040"/>
      <c r="AF117" s="1040"/>
      <c r="AG117" s="1040"/>
      <c r="AH117" s="1040"/>
      <c r="AI117" s="1040"/>
      <c r="AJ117" s="1040"/>
      <c r="AK117" s="1041"/>
    </row>
    <row r="118" spans="2:37" s="66" customFormat="1" ht="18" customHeight="1" thickBot="1" x14ac:dyDescent="0.45">
      <c r="B118" s="112"/>
      <c r="C118" s="113"/>
      <c r="D118" s="1018"/>
      <c r="E118" s="1018"/>
      <c r="F118" s="1018"/>
      <c r="G118" s="1018"/>
      <c r="H118" s="1032"/>
      <c r="I118" s="1032"/>
      <c r="J118" s="1032"/>
      <c r="K118" s="1032"/>
      <c r="L118" s="1013" t="s">
        <v>332</v>
      </c>
      <c r="M118" s="1013"/>
      <c r="N118" s="1013"/>
      <c r="O118" s="1013"/>
      <c r="P118" s="1013"/>
      <c r="Q118" s="1013"/>
      <c r="R118" s="1013"/>
      <c r="S118" s="1013"/>
      <c r="T118" s="1014" t="s">
        <v>98</v>
      </c>
      <c r="U118" s="1014"/>
      <c r="V118" s="1014"/>
      <c r="W118" s="1014"/>
      <c r="X118" s="1014" t="s">
        <v>98</v>
      </c>
      <c r="Y118" s="1014"/>
      <c r="Z118" s="1014"/>
      <c r="AA118" s="1014"/>
      <c r="AB118" s="1043"/>
      <c r="AC118" s="1044"/>
      <c r="AD118" s="1044"/>
      <c r="AE118" s="1044"/>
      <c r="AF118" s="1044"/>
      <c r="AG118" s="1044"/>
      <c r="AH118" s="1044"/>
      <c r="AI118" s="1044"/>
      <c r="AJ118" s="1044"/>
      <c r="AK118" s="1045"/>
    </row>
    <row r="119" spans="2:37" s="66" customFormat="1" ht="18" customHeight="1" thickBot="1" x14ac:dyDescent="0.45">
      <c r="Y119" s="114"/>
      <c r="Z119" s="114"/>
      <c r="AA119" s="114"/>
    </row>
    <row r="120" spans="2:37" s="66" customFormat="1" ht="18" customHeight="1" x14ac:dyDescent="0.4">
      <c r="B120" s="98" t="s">
        <v>246</v>
      </c>
      <c r="C120" s="99"/>
      <c r="D120" s="87" t="s">
        <v>337</v>
      </c>
      <c r="E120" s="62"/>
      <c r="F120" s="62"/>
      <c r="G120" s="62"/>
      <c r="H120" s="62"/>
      <c r="I120" s="62"/>
      <c r="J120" s="62"/>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5"/>
    </row>
    <row r="121" spans="2:37" s="66" customFormat="1" ht="18" customHeight="1" x14ac:dyDescent="0.4">
      <c r="B121" s="89"/>
      <c r="C121" s="90"/>
      <c r="D121" s="982" t="s">
        <v>309</v>
      </c>
      <c r="E121" s="983"/>
      <c r="F121" s="983"/>
      <c r="G121" s="984"/>
      <c r="H121" s="91" t="s">
        <v>98</v>
      </c>
      <c r="I121" s="92" t="s">
        <v>310</v>
      </c>
      <c r="J121" s="92"/>
      <c r="K121" s="92"/>
      <c r="L121" s="92"/>
      <c r="M121" s="92"/>
      <c r="N121" s="92"/>
      <c r="O121" s="92"/>
      <c r="P121" s="92"/>
      <c r="Q121" s="92"/>
      <c r="R121" s="92"/>
      <c r="S121" s="92"/>
      <c r="T121" s="92"/>
      <c r="U121" s="92"/>
      <c r="V121" s="92"/>
      <c r="W121" s="92"/>
      <c r="X121" s="92"/>
      <c r="Y121" s="92"/>
      <c r="Z121" s="92"/>
      <c r="AA121" s="92"/>
      <c r="AB121" s="92"/>
      <c r="AC121" s="92"/>
      <c r="AD121" s="92"/>
      <c r="AE121" s="988" t="s">
        <v>338</v>
      </c>
      <c r="AF121" s="989"/>
      <c r="AG121" s="989"/>
      <c r="AH121" s="989"/>
      <c r="AI121" s="989"/>
      <c r="AJ121" s="989"/>
      <c r="AK121" s="990"/>
    </row>
    <row r="122" spans="2:37" s="66" customFormat="1" ht="18" customHeight="1" x14ac:dyDescent="0.4">
      <c r="B122" s="89"/>
      <c r="C122" s="90"/>
      <c r="D122" s="985"/>
      <c r="E122" s="986"/>
      <c r="F122" s="986"/>
      <c r="G122" s="987"/>
      <c r="H122" s="94" t="s">
        <v>98</v>
      </c>
      <c r="I122" s="95" t="s">
        <v>311</v>
      </c>
      <c r="J122" s="95"/>
      <c r="K122" s="95"/>
      <c r="L122" s="95"/>
      <c r="M122" s="95"/>
      <c r="N122" s="95"/>
      <c r="O122" s="95"/>
      <c r="P122" s="95"/>
      <c r="Q122" s="95"/>
      <c r="R122" s="95"/>
      <c r="S122" s="95"/>
      <c r="T122" s="95"/>
      <c r="U122" s="95"/>
      <c r="V122" s="95"/>
      <c r="W122" s="95"/>
      <c r="X122" s="95"/>
      <c r="Y122" s="95"/>
      <c r="Z122" s="95"/>
      <c r="AA122" s="95"/>
      <c r="AB122" s="95"/>
      <c r="AC122" s="95"/>
      <c r="AD122" s="95"/>
      <c r="AE122" s="991"/>
      <c r="AF122" s="992"/>
      <c r="AG122" s="992"/>
      <c r="AH122" s="992"/>
      <c r="AI122" s="992"/>
      <c r="AJ122" s="992"/>
      <c r="AK122" s="993"/>
    </row>
    <row r="123" spans="2:37" s="66" customFormat="1" ht="18" customHeight="1" x14ac:dyDescent="0.4">
      <c r="B123" s="115"/>
      <c r="C123" s="116"/>
      <c r="D123" s="994" t="s">
        <v>267</v>
      </c>
      <c r="E123" s="996" t="s">
        <v>282</v>
      </c>
      <c r="F123" s="997"/>
      <c r="G123" s="998"/>
      <c r="H123" s="1002" t="s">
        <v>269</v>
      </c>
      <c r="I123" s="1003"/>
      <c r="J123" s="1003"/>
      <c r="K123" s="1003"/>
      <c r="L123" s="1003"/>
      <c r="M123" s="1003"/>
      <c r="N123" s="1004"/>
      <c r="O123" s="994" t="s">
        <v>339</v>
      </c>
      <c r="P123" s="994"/>
      <c r="Q123" s="994"/>
      <c r="R123" s="994"/>
      <c r="S123" s="994"/>
      <c r="T123" s="994" t="s">
        <v>285</v>
      </c>
      <c r="U123" s="994"/>
      <c r="V123" s="994"/>
      <c r="W123" s="994"/>
      <c r="X123" s="994"/>
      <c r="Y123" s="994"/>
      <c r="Z123" s="994" t="s">
        <v>340</v>
      </c>
      <c r="AA123" s="994"/>
      <c r="AB123" s="994"/>
      <c r="AC123" s="994"/>
      <c r="AD123" s="994"/>
      <c r="AE123" s="1005"/>
      <c r="AF123" s="1006"/>
      <c r="AG123" s="1006"/>
      <c r="AH123" s="1006"/>
      <c r="AI123" s="1006"/>
      <c r="AJ123" s="1006"/>
      <c r="AK123" s="1007"/>
    </row>
    <row r="124" spans="2:37" s="66" customFormat="1" ht="18" customHeight="1" x14ac:dyDescent="0.4">
      <c r="B124" s="115"/>
      <c r="C124" s="116"/>
      <c r="D124" s="995"/>
      <c r="E124" s="999"/>
      <c r="F124" s="1000"/>
      <c r="G124" s="1001"/>
      <c r="H124" s="996"/>
      <c r="I124" s="997"/>
      <c r="J124" s="997"/>
      <c r="K124" s="997"/>
      <c r="L124" s="997"/>
      <c r="M124" s="997"/>
      <c r="N124" s="998"/>
      <c r="O124" s="995"/>
      <c r="P124" s="995"/>
      <c r="Q124" s="995"/>
      <c r="R124" s="995"/>
      <c r="S124" s="995"/>
      <c r="T124" s="995"/>
      <c r="U124" s="995"/>
      <c r="V124" s="995"/>
      <c r="W124" s="995"/>
      <c r="X124" s="995"/>
      <c r="Y124" s="995"/>
      <c r="Z124" s="995"/>
      <c r="AA124" s="995"/>
      <c r="AB124" s="995"/>
      <c r="AC124" s="995"/>
      <c r="AD124" s="995"/>
      <c r="AE124" s="1008"/>
      <c r="AF124" s="1009"/>
      <c r="AG124" s="1009"/>
      <c r="AH124" s="1009"/>
      <c r="AI124" s="1009"/>
      <c r="AJ124" s="1009"/>
      <c r="AK124" s="1010"/>
    </row>
    <row r="125" spans="2:37" s="66" customFormat="1" ht="18" customHeight="1" x14ac:dyDescent="0.4">
      <c r="B125" s="115"/>
      <c r="C125" s="116"/>
      <c r="D125" s="242">
        <v>1</v>
      </c>
      <c r="E125" s="972"/>
      <c r="F125" s="973"/>
      <c r="G125" s="974"/>
      <c r="H125" s="951" t="s">
        <v>278</v>
      </c>
      <c r="I125" s="952"/>
      <c r="J125" s="952"/>
      <c r="K125" s="952"/>
      <c r="L125" s="952"/>
      <c r="M125" s="952"/>
      <c r="N125" s="953"/>
      <c r="O125" s="972"/>
      <c r="P125" s="973"/>
      <c r="Q125" s="973"/>
      <c r="R125" s="973"/>
      <c r="S125" s="974"/>
      <c r="T125" s="972"/>
      <c r="U125" s="973"/>
      <c r="V125" s="973"/>
      <c r="W125" s="973"/>
      <c r="X125" s="973"/>
      <c r="Y125" s="974"/>
      <c r="Z125" s="972"/>
      <c r="AA125" s="973"/>
      <c r="AB125" s="973"/>
      <c r="AC125" s="973"/>
      <c r="AD125" s="974"/>
      <c r="AE125" s="975" t="s">
        <v>341</v>
      </c>
      <c r="AF125" s="976"/>
      <c r="AG125" s="976"/>
      <c r="AH125" s="976"/>
      <c r="AI125" s="976"/>
      <c r="AJ125" s="976"/>
      <c r="AK125" s="977"/>
    </row>
    <row r="126" spans="2:37" s="66" customFormat="1" ht="18" customHeight="1" x14ac:dyDescent="0.4">
      <c r="B126" s="115"/>
      <c r="C126" s="116"/>
      <c r="D126" s="242">
        <v>2</v>
      </c>
      <c r="E126" s="972"/>
      <c r="F126" s="973"/>
      <c r="G126" s="974"/>
      <c r="H126" s="951" t="s">
        <v>278</v>
      </c>
      <c r="I126" s="952"/>
      <c r="J126" s="952"/>
      <c r="K126" s="952"/>
      <c r="L126" s="952"/>
      <c r="M126" s="952"/>
      <c r="N126" s="953"/>
      <c r="O126" s="972"/>
      <c r="P126" s="973"/>
      <c r="Q126" s="973"/>
      <c r="R126" s="973"/>
      <c r="S126" s="974"/>
      <c r="T126" s="972"/>
      <c r="U126" s="973"/>
      <c r="V126" s="973"/>
      <c r="W126" s="973"/>
      <c r="X126" s="973"/>
      <c r="Y126" s="974"/>
      <c r="Z126" s="972"/>
      <c r="AA126" s="973"/>
      <c r="AB126" s="973"/>
      <c r="AC126" s="973"/>
      <c r="AD126" s="974"/>
      <c r="AE126" s="978"/>
      <c r="AF126" s="976"/>
      <c r="AG126" s="976"/>
      <c r="AH126" s="976"/>
      <c r="AI126" s="976"/>
      <c r="AJ126" s="976"/>
      <c r="AK126" s="977"/>
    </row>
    <row r="127" spans="2:37" s="66" customFormat="1" ht="18" customHeight="1" x14ac:dyDescent="0.4">
      <c r="B127" s="115"/>
      <c r="C127" s="90"/>
      <c r="D127" s="242">
        <v>3</v>
      </c>
      <c r="E127" s="972"/>
      <c r="F127" s="973"/>
      <c r="G127" s="974"/>
      <c r="H127" s="951" t="s">
        <v>278</v>
      </c>
      <c r="I127" s="952"/>
      <c r="J127" s="952"/>
      <c r="K127" s="952"/>
      <c r="L127" s="952"/>
      <c r="M127" s="952"/>
      <c r="N127" s="953"/>
      <c r="O127" s="972"/>
      <c r="P127" s="973"/>
      <c r="Q127" s="973"/>
      <c r="R127" s="973"/>
      <c r="S127" s="974"/>
      <c r="T127" s="972"/>
      <c r="U127" s="973"/>
      <c r="V127" s="973"/>
      <c r="W127" s="973"/>
      <c r="X127" s="973"/>
      <c r="Y127" s="974"/>
      <c r="Z127" s="972"/>
      <c r="AA127" s="973"/>
      <c r="AB127" s="973"/>
      <c r="AC127" s="973"/>
      <c r="AD127" s="974"/>
      <c r="AE127" s="978"/>
      <c r="AF127" s="976"/>
      <c r="AG127" s="976"/>
      <c r="AH127" s="976"/>
      <c r="AI127" s="976"/>
      <c r="AJ127" s="976"/>
      <c r="AK127" s="977"/>
    </row>
    <row r="128" spans="2:37" s="66" customFormat="1" ht="18" customHeight="1" x14ac:dyDescent="0.4">
      <c r="B128" s="115"/>
      <c r="C128" s="90"/>
      <c r="D128" s="242">
        <v>4</v>
      </c>
      <c r="E128" s="972"/>
      <c r="F128" s="973"/>
      <c r="G128" s="974"/>
      <c r="H128" s="951" t="s">
        <v>278</v>
      </c>
      <c r="I128" s="952"/>
      <c r="J128" s="952"/>
      <c r="K128" s="952"/>
      <c r="L128" s="952"/>
      <c r="M128" s="952"/>
      <c r="N128" s="953"/>
      <c r="O128" s="972"/>
      <c r="P128" s="973"/>
      <c r="Q128" s="973"/>
      <c r="R128" s="973"/>
      <c r="S128" s="974"/>
      <c r="T128" s="972"/>
      <c r="U128" s="973"/>
      <c r="V128" s="973"/>
      <c r="W128" s="973"/>
      <c r="X128" s="973"/>
      <c r="Y128" s="974"/>
      <c r="Z128" s="972"/>
      <c r="AA128" s="973"/>
      <c r="AB128" s="973"/>
      <c r="AC128" s="973"/>
      <c r="AD128" s="974"/>
      <c r="AE128" s="978"/>
      <c r="AF128" s="976"/>
      <c r="AG128" s="976"/>
      <c r="AH128" s="976"/>
      <c r="AI128" s="976"/>
      <c r="AJ128" s="976"/>
      <c r="AK128" s="977"/>
    </row>
    <row r="129" spans="2:37" s="66" customFormat="1" ht="18" customHeight="1" x14ac:dyDescent="0.4">
      <c r="B129" s="115"/>
      <c r="C129" s="90"/>
      <c r="D129" s="242">
        <v>5</v>
      </c>
      <c r="E129" s="972"/>
      <c r="F129" s="973"/>
      <c r="G129" s="974"/>
      <c r="H129" s="951" t="s">
        <v>278</v>
      </c>
      <c r="I129" s="952"/>
      <c r="J129" s="952"/>
      <c r="K129" s="952"/>
      <c r="L129" s="952"/>
      <c r="M129" s="952"/>
      <c r="N129" s="953"/>
      <c r="O129" s="972"/>
      <c r="P129" s="973"/>
      <c r="Q129" s="973"/>
      <c r="R129" s="973"/>
      <c r="S129" s="974"/>
      <c r="T129" s="972"/>
      <c r="U129" s="973"/>
      <c r="V129" s="973"/>
      <c r="W129" s="973"/>
      <c r="X129" s="973"/>
      <c r="Y129" s="974"/>
      <c r="Z129" s="972"/>
      <c r="AA129" s="973"/>
      <c r="AB129" s="973"/>
      <c r="AC129" s="973"/>
      <c r="AD129" s="974"/>
      <c r="AE129" s="978"/>
      <c r="AF129" s="976"/>
      <c r="AG129" s="976"/>
      <c r="AH129" s="976"/>
      <c r="AI129" s="976"/>
      <c r="AJ129" s="976"/>
      <c r="AK129" s="977"/>
    </row>
    <row r="130" spans="2:37" s="66" customFormat="1" ht="18" customHeight="1" x14ac:dyDescent="0.4">
      <c r="B130" s="115"/>
      <c r="C130" s="116"/>
      <c r="D130" s="242">
        <v>6</v>
      </c>
      <c r="E130" s="972"/>
      <c r="F130" s="973"/>
      <c r="G130" s="974"/>
      <c r="H130" s="951" t="s">
        <v>278</v>
      </c>
      <c r="I130" s="952"/>
      <c r="J130" s="952"/>
      <c r="K130" s="952"/>
      <c r="L130" s="952"/>
      <c r="M130" s="952"/>
      <c r="N130" s="953"/>
      <c r="O130" s="972"/>
      <c r="P130" s="973"/>
      <c r="Q130" s="973"/>
      <c r="R130" s="973"/>
      <c r="S130" s="974"/>
      <c r="T130" s="972"/>
      <c r="U130" s="973"/>
      <c r="V130" s="973"/>
      <c r="W130" s="973"/>
      <c r="X130" s="973"/>
      <c r="Y130" s="974"/>
      <c r="Z130" s="972"/>
      <c r="AA130" s="973"/>
      <c r="AB130" s="973"/>
      <c r="AC130" s="973"/>
      <c r="AD130" s="974"/>
      <c r="AE130" s="978"/>
      <c r="AF130" s="976"/>
      <c r="AG130" s="976"/>
      <c r="AH130" s="976"/>
      <c r="AI130" s="976"/>
      <c r="AJ130" s="976"/>
      <c r="AK130" s="977"/>
    </row>
    <row r="131" spans="2:37" s="66" customFormat="1" ht="18" customHeight="1" x14ac:dyDescent="0.4">
      <c r="B131" s="115"/>
      <c r="C131" s="116"/>
      <c r="D131" s="242">
        <v>7</v>
      </c>
      <c r="E131" s="972"/>
      <c r="F131" s="973"/>
      <c r="G131" s="974"/>
      <c r="H131" s="951" t="s">
        <v>278</v>
      </c>
      <c r="I131" s="952"/>
      <c r="J131" s="952"/>
      <c r="K131" s="952"/>
      <c r="L131" s="952"/>
      <c r="M131" s="952"/>
      <c r="N131" s="953"/>
      <c r="O131" s="972"/>
      <c r="P131" s="973"/>
      <c r="Q131" s="973"/>
      <c r="R131" s="973"/>
      <c r="S131" s="974"/>
      <c r="T131" s="972"/>
      <c r="U131" s="973"/>
      <c r="V131" s="973"/>
      <c r="W131" s="973"/>
      <c r="X131" s="973"/>
      <c r="Y131" s="974"/>
      <c r="Z131" s="972"/>
      <c r="AA131" s="973"/>
      <c r="AB131" s="973"/>
      <c r="AC131" s="973"/>
      <c r="AD131" s="974"/>
      <c r="AE131" s="978"/>
      <c r="AF131" s="976"/>
      <c r="AG131" s="976"/>
      <c r="AH131" s="976"/>
      <c r="AI131" s="976"/>
      <c r="AJ131" s="976"/>
      <c r="AK131" s="977"/>
    </row>
    <row r="132" spans="2:37" s="66" customFormat="1" ht="18" customHeight="1" x14ac:dyDescent="0.4">
      <c r="B132" s="115"/>
      <c r="C132" s="116"/>
      <c r="D132" s="242">
        <v>8</v>
      </c>
      <c r="E132" s="972"/>
      <c r="F132" s="973"/>
      <c r="G132" s="974"/>
      <c r="H132" s="951" t="s">
        <v>278</v>
      </c>
      <c r="I132" s="952"/>
      <c r="J132" s="952"/>
      <c r="K132" s="952"/>
      <c r="L132" s="952"/>
      <c r="M132" s="952"/>
      <c r="N132" s="953"/>
      <c r="O132" s="972"/>
      <c r="P132" s="973"/>
      <c r="Q132" s="973"/>
      <c r="R132" s="973"/>
      <c r="S132" s="974"/>
      <c r="T132" s="972"/>
      <c r="U132" s="973"/>
      <c r="V132" s="973"/>
      <c r="W132" s="973"/>
      <c r="X132" s="973"/>
      <c r="Y132" s="974"/>
      <c r="Z132" s="972"/>
      <c r="AA132" s="973"/>
      <c r="AB132" s="973"/>
      <c r="AC132" s="973"/>
      <c r="AD132" s="974"/>
      <c r="AE132" s="978"/>
      <c r="AF132" s="976"/>
      <c r="AG132" s="976"/>
      <c r="AH132" s="976"/>
      <c r="AI132" s="976"/>
      <c r="AJ132" s="976"/>
      <c r="AK132" s="977"/>
    </row>
    <row r="133" spans="2:37" s="66" customFormat="1" ht="18" customHeight="1" x14ac:dyDescent="0.4">
      <c r="B133" s="115"/>
      <c r="C133" s="90"/>
      <c r="D133" s="242">
        <v>9</v>
      </c>
      <c r="E133" s="972"/>
      <c r="F133" s="973"/>
      <c r="G133" s="974"/>
      <c r="H133" s="951" t="s">
        <v>278</v>
      </c>
      <c r="I133" s="952"/>
      <c r="J133" s="952"/>
      <c r="K133" s="952"/>
      <c r="L133" s="952"/>
      <c r="M133" s="952"/>
      <c r="N133" s="953"/>
      <c r="O133" s="972"/>
      <c r="P133" s="973"/>
      <c r="Q133" s="973"/>
      <c r="R133" s="973"/>
      <c r="S133" s="974"/>
      <c r="T133" s="972"/>
      <c r="U133" s="973"/>
      <c r="V133" s="973"/>
      <c r="W133" s="973"/>
      <c r="X133" s="973"/>
      <c r="Y133" s="974"/>
      <c r="Z133" s="972"/>
      <c r="AA133" s="973"/>
      <c r="AB133" s="973"/>
      <c r="AC133" s="973"/>
      <c r="AD133" s="974"/>
      <c r="AE133" s="978"/>
      <c r="AF133" s="976"/>
      <c r="AG133" s="976"/>
      <c r="AH133" s="976"/>
      <c r="AI133" s="976"/>
      <c r="AJ133" s="976"/>
      <c r="AK133" s="977"/>
    </row>
    <row r="134" spans="2:37" s="66" customFormat="1" ht="18" customHeight="1" thickBot="1" x14ac:dyDescent="0.45">
      <c r="B134" s="117"/>
      <c r="C134" s="101"/>
      <c r="D134" s="83">
        <v>10</v>
      </c>
      <c r="E134" s="963"/>
      <c r="F134" s="964"/>
      <c r="G134" s="965"/>
      <c r="H134" s="955" t="s">
        <v>278</v>
      </c>
      <c r="I134" s="956"/>
      <c r="J134" s="956"/>
      <c r="K134" s="956"/>
      <c r="L134" s="956"/>
      <c r="M134" s="956"/>
      <c r="N134" s="957"/>
      <c r="O134" s="963"/>
      <c r="P134" s="964"/>
      <c r="Q134" s="964"/>
      <c r="R134" s="964"/>
      <c r="S134" s="965"/>
      <c r="T134" s="963"/>
      <c r="U134" s="964"/>
      <c r="V134" s="964"/>
      <c r="W134" s="964"/>
      <c r="X134" s="964"/>
      <c r="Y134" s="965"/>
      <c r="Z134" s="963"/>
      <c r="AA134" s="964"/>
      <c r="AB134" s="964"/>
      <c r="AC134" s="964"/>
      <c r="AD134" s="965"/>
      <c r="AE134" s="979"/>
      <c r="AF134" s="980"/>
      <c r="AG134" s="980"/>
      <c r="AH134" s="980"/>
      <c r="AI134" s="980"/>
      <c r="AJ134" s="980"/>
      <c r="AK134" s="981"/>
    </row>
    <row r="135" spans="2:37" s="66" customFormat="1" ht="18" customHeight="1" thickBot="1" x14ac:dyDescent="0.45">
      <c r="B135" s="57"/>
    </row>
    <row r="136" spans="2:37" s="66" customFormat="1" ht="18" customHeight="1" x14ac:dyDescent="0.4">
      <c r="B136" s="98" t="s">
        <v>247</v>
      </c>
      <c r="C136" s="99"/>
      <c r="D136" s="87" t="s">
        <v>342</v>
      </c>
      <c r="E136" s="62"/>
      <c r="F136" s="62"/>
      <c r="G136" s="62"/>
      <c r="H136" s="62"/>
      <c r="I136" s="62"/>
      <c r="J136" s="62"/>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5"/>
    </row>
    <row r="137" spans="2:37" s="66" customFormat="1" ht="18" customHeight="1" x14ac:dyDescent="0.4">
      <c r="B137" s="89"/>
      <c r="C137" s="90"/>
      <c r="D137" s="966" t="s">
        <v>309</v>
      </c>
      <c r="E137" s="967"/>
      <c r="F137" s="967"/>
      <c r="G137" s="968"/>
      <c r="H137" s="91" t="s">
        <v>98</v>
      </c>
      <c r="I137" s="92" t="s">
        <v>310</v>
      </c>
      <c r="J137" s="92"/>
      <c r="K137" s="92"/>
      <c r="L137" s="92"/>
      <c r="M137" s="92"/>
      <c r="N137" s="92"/>
      <c r="O137" s="92"/>
      <c r="P137" s="92"/>
      <c r="Q137" s="92"/>
      <c r="R137" s="92"/>
      <c r="S137" s="92"/>
      <c r="T137" s="92"/>
      <c r="U137" s="92"/>
      <c r="V137" s="92"/>
      <c r="W137" s="92"/>
      <c r="X137" s="92"/>
      <c r="Y137" s="92"/>
      <c r="Z137" s="92"/>
      <c r="AA137" s="118"/>
      <c r="AB137" s="969"/>
      <c r="AC137" s="970"/>
      <c r="AD137" s="970"/>
      <c r="AE137" s="970"/>
      <c r="AF137" s="970"/>
      <c r="AG137" s="970"/>
      <c r="AH137" s="970"/>
      <c r="AI137" s="970"/>
      <c r="AJ137" s="970"/>
      <c r="AK137" s="971"/>
    </row>
    <row r="138" spans="2:37" s="66" customFormat="1" ht="18" customHeight="1" x14ac:dyDescent="0.4">
      <c r="B138" s="89"/>
      <c r="C138" s="119"/>
      <c r="D138" s="966"/>
      <c r="E138" s="967"/>
      <c r="F138" s="967"/>
      <c r="G138" s="968"/>
      <c r="H138" s="94" t="s">
        <v>98</v>
      </c>
      <c r="I138" s="95" t="s">
        <v>311</v>
      </c>
      <c r="J138" s="95"/>
      <c r="K138" s="95"/>
      <c r="L138" s="95"/>
      <c r="M138" s="95"/>
      <c r="N138" s="95"/>
      <c r="O138" s="95"/>
      <c r="P138" s="95"/>
      <c r="Q138" s="95"/>
      <c r="R138" s="95"/>
      <c r="S138" s="95"/>
      <c r="T138" s="95"/>
      <c r="U138" s="95"/>
      <c r="V138" s="95"/>
      <c r="W138" s="95"/>
      <c r="X138" s="95"/>
      <c r="Y138" s="95"/>
      <c r="Z138" s="95"/>
      <c r="AA138" s="120"/>
      <c r="AB138" s="970"/>
      <c r="AC138" s="970"/>
      <c r="AD138" s="970"/>
      <c r="AE138" s="970"/>
      <c r="AF138" s="970"/>
      <c r="AG138" s="970"/>
      <c r="AH138" s="970"/>
      <c r="AI138" s="970"/>
      <c r="AJ138" s="970"/>
      <c r="AK138" s="971"/>
    </row>
    <row r="139" spans="2:37" s="66" customFormat="1" ht="18" customHeight="1" x14ac:dyDescent="0.4">
      <c r="B139" s="115"/>
      <c r="C139" s="121"/>
      <c r="D139" s="961" t="s">
        <v>267</v>
      </c>
      <c r="E139" s="961" t="s">
        <v>282</v>
      </c>
      <c r="F139" s="961"/>
      <c r="G139" s="961"/>
      <c r="H139" s="961" t="s">
        <v>343</v>
      </c>
      <c r="I139" s="961"/>
      <c r="J139" s="961"/>
      <c r="K139" s="961"/>
      <c r="L139" s="961"/>
      <c r="M139" s="961"/>
      <c r="N139" s="961"/>
      <c r="O139" s="961"/>
      <c r="P139" s="961"/>
      <c r="Q139" s="961"/>
      <c r="R139" s="961"/>
      <c r="S139" s="961"/>
      <c r="T139" s="961" t="s">
        <v>344</v>
      </c>
      <c r="U139" s="961"/>
      <c r="V139" s="961"/>
      <c r="W139" s="961"/>
      <c r="X139" s="961"/>
      <c r="Y139" s="961"/>
      <c r="Z139" s="961"/>
      <c r="AA139" s="961"/>
      <c r="AB139" s="962" t="s">
        <v>345</v>
      </c>
      <c r="AC139" s="962"/>
      <c r="AD139" s="962"/>
      <c r="AE139" s="962"/>
      <c r="AF139" s="962"/>
      <c r="AG139" s="122"/>
      <c r="AH139" s="123"/>
      <c r="AI139" s="243"/>
      <c r="AJ139" s="243"/>
      <c r="AK139" s="244"/>
    </row>
    <row r="140" spans="2:37" s="66" customFormat="1" ht="18" customHeight="1" x14ac:dyDescent="0.4">
      <c r="B140" s="115"/>
      <c r="C140" s="116"/>
      <c r="D140" s="961"/>
      <c r="E140" s="961"/>
      <c r="F140" s="961"/>
      <c r="G140" s="961"/>
      <c r="H140" s="961"/>
      <c r="I140" s="961"/>
      <c r="J140" s="961"/>
      <c r="K140" s="961"/>
      <c r="L140" s="961"/>
      <c r="M140" s="961"/>
      <c r="N140" s="961"/>
      <c r="O140" s="961"/>
      <c r="P140" s="961"/>
      <c r="Q140" s="961"/>
      <c r="R140" s="961"/>
      <c r="S140" s="961"/>
      <c r="T140" s="961"/>
      <c r="U140" s="961"/>
      <c r="V140" s="961"/>
      <c r="W140" s="961"/>
      <c r="X140" s="961"/>
      <c r="Y140" s="961"/>
      <c r="Z140" s="961"/>
      <c r="AA140" s="961"/>
      <c r="AB140" s="962"/>
      <c r="AC140" s="962"/>
      <c r="AD140" s="962"/>
      <c r="AE140" s="962"/>
      <c r="AF140" s="962"/>
      <c r="AG140" s="124"/>
      <c r="AH140" s="125"/>
      <c r="AI140" s="126"/>
      <c r="AJ140" s="126"/>
      <c r="AK140" s="127"/>
    </row>
    <row r="141" spans="2:37" s="66" customFormat="1" ht="18" customHeight="1" x14ac:dyDescent="0.4">
      <c r="B141" s="115"/>
      <c r="C141" s="116"/>
      <c r="D141" s="242">
        <v>1</v>
      </c>
      <c r="E141" s="951"/>
      <c r="F141" s="952"/>
      <c r="G141" s="953"/>
      <c r="H141" s="954"/>
      <c r="I141" s="954"/>
      <c r="J141" s="954"/>
      <c r="K141" s="954"/>
      <c r="L141" s="954"/>
      <c r="M141" s="954"/>
      <c r="N141" s="954"/>
      <c r="O141" s="954"/>
      <c r="P141" s="954"/>
      <c r="Q141" s="954"/>
      <c r="R141" s="954"/>
      <c r="S141" s="954"/>
      <c r="T141" s="954"/>
      <c r="U141" s="954"/>
      <c r="V141" s="954"/>
      <c r="W141" s="954"/>
      <c r="X141" s="954"/>
      <c r="Y141" s="954"/>
      <c r="Z141" s="954"/>
      <c r="AA141" s="954"/>
      <c r="AB141" s="959"/>
      <c r="AC141" s="959"/>
      <c r="AD141" s="959"/>
      <c r="AE141" s="959"/>
      <c r="AF141" s="959"/>
      <c r="AG141" s="124"/>
      <c r="AH141" s="126"/>
      <c r="AI141" s="126"/>
      <c r="AJ141" s="126"/>
      <c r="AK141" s="127"/>
    </row>
    <row r="142" spans="2:37" s="66" customFormat="1" ht="18" customHeight="1" x14ac:dyDescent="0.4">
      <c r="B142" s="115"/>
      <c r="C142" s="116"/>
      <c r="D142" s="242">
        <v>2</v>
      </c>
      <c r="E142" s="951"/>
      <c r="F142" s="952"/>
      <c r="G142" s="953"/>
      <c r="H142" s="954"/>
      <c r="I142" s="954"/>
      <c r="J142" s="954"/>
      <c r="K142" s="954"/>
      <c r="L142" s="954"/>
      <c r="M142" s="954"/>
      <c r="N142" s="954"/>
      <c r="O142" s="954"/>
      <c r="P142" s="954"/>
      <c r="Q142" s="954"/>
      <c r="R142" s="954"/>
      <c r="S142" s="954"/>
      <c r="T142" s="954"/>
      <c r="U142" s="954"/>
      <c r="V142" s="954"/>
      <c r="W142" s="954"/>
      <c r="X142" s="954"/>
      <c r="Y142" s="954"/>
      <c r="Z142" s="954"/>
      <c r="AA142" s="954"/>
      <c r="AB142" s="959"/>
      <c r="AC142" s="959"/>
      <c r="AD142" s="959"/>
      <c r="AE142" s="959"/>
      <c r="AF142" s="959"/>
      <c r="AG142" s="124"/>
      <c r="AH142" s="126"/>
      <c r="AI142" s="126"/>
      <c r="AJ142" s="126"/>
      <c r="AK142" s="127"/>
    </row>
    <row r="143" spans="2:37" s="66" customFormat="1" ht="18" customHeight="1" x14ac:dyDescent="0.4">
      <c r="B143" s="115"/>
      <c r="C143" s="90"/>
      <c r="D143" s="242">
        <v>3</v>
      </c>
      <c r="E143" s="951"/>
      <c r="F143" s="952"/>
      <c r="G143" s="953"/>
      <c r="H143" s="954"/>
      <c r="I143" s="954"/>
      <c r="J143" s="954"/>
      <c r="K143" s="954"/>
      <c r="L143" s="954"/>
      <c r="M143" s="954"/>
      <c r="N143" s="954"/>
      <c r="O143" s="954"/>
      <c r="P143" s="954"/>
      <c r="Q143" s="954"/>
      <c r="R143" s="954"/>
      <c r="S143" s="954"/>
      <c r="T143" s="954"/>
      <c r="U143" s="954"/>
      <c r="V143" s="954"/>
      <c r="W143" s="954"/>
      <c r="X143" s="954"/>
      <c r="Y143" s="954"/>
      <c r="Z143" s="954"/>
      <c r="AA143" s="954"/>
      <c r="AB143" s="959"/>
      <c r="AC143" s="959"/>
      <c r="AD143" s="959"/>
      <c r="AE143" s="959"/>
      <c r="AF143" s="959"/>
      <c r="AG143" s="124"/>
      <c r="AH143" s="126"/>
      <c r="AI143" s="126"/>
      <c r="AJ143" s="126"/>
      <c r="AK143" s="127"/>
    </row>
    <row r="144" spans="2:37" s="66" customFormat="1" ht="18" customHeight="1" x14ac:dyDescent="0.4">
      <c r="B144" s="115"/>
      <c r="C144" s="90"/>
      <c r="D144" s="242">
        <v>4</v>
      </c>
      <c r="E144" s="951"/>
      <c r="F144" s="952"/>
      <c r="G144" s="953"/>
      <c r="H144" s="954"/>
      <c r="I144" s="954"/>
      <c r="J144" s="954"/>
      <c r="K144" s="954"/>
      <c r="L144" s="954"/>
      <c r="M144" s="954"/>
      <c r="N144" s="954"/>
      <c r="O144" s="954"/>
      <c r="P144" s="954"/>
      <c r="Q144" s="954"/>
      <c r="R144" s="954"/>
      <c r="S144" s="954"/>
      <c r="T144" s="954"/>
      <c r="U144" s="954"/>
      <c r="V144" s="954"/>
      <c r="W144" s="954"/>
      <c r="X144" s="954"/>
      <c r="Y144" s="954"/>
      <c r="Z144" s="954"/>
      <c r="AA144" s="954"/>
      <c r="AB144" s="959"/>
      <c r="AC144" s="959"/>
      <c r="AD144" s="959"/>
      <c r="AE144" s="959"/>
      <c r="AF144" s="959"/>
      <c r="AG144" s="124"/>
      <c r="AH144" s="126"/>
      <c r="AI144" s="126"/>
      <c r="AJ144" s="126"/>
      <c r="AK144" s="127"/>
    </row>
    <row r="145" spans="2:37" s="66" customFormat="1" ht="18" customHeight="1" x14ac:dyDescent="0.4">
      <c r="B145" s="115"/>
      <c r="C145" s="90"/>
      <c r="D145" s="242">
        <v>5</v>
      </c>
      <c r="E145" s="951"/>
      <c r="F145" s="952"/>
      <c r="G145" s="953"/>
      <c r="H145" s="954"/>
      <c r="I145" s="954"/>
      <c r="J145" s="954"/>
      <c r="K145" s="954"/>
      <c r="L145" s="954"/>
      <c r="M145" s="954"/>
      <c r="N145" s="954"/>
      <c r="O145" s="954"/>
      <c r="P145" s="954"/>
      <c r="Q145" s="954"/>
      <c r="R145" s="954"/>
      <c r="S145" s="954"/>
      <c r="T145" s="954"/>
      <c r="U145" s="954"/>
      <c r="V145" s="954"/>
      <c r="W145" s="954"/>
      <c r="X145" s="954"/>
      <c r="Y145" s="954"/>
      <c r="Z145" s="954"/>
      <c r="AA145" s="954"/>
      <c r="AB145" s="959"/>
      <c r="AC145" s="959"/>
      <c r="AD145" s="959"/>
      <c r="AE145" s="959"/>
      <c r="AF145" s="959"/>
      <c r="AG145" s="124"/>
      <c r="AH145" s="126"/>
      <c r="AI145" s="126"/>
      <c r="AJ145" s="126"/>
      <c r="AK145" s="127"/>
    </row>
    <row r="146" spans="2:37" s="66" customFormat="1" ht="18" customHeight="1" x14ac:dyDescent="0.4">
      <c r="B146" s="115"/>
      <c r="C146" s="116"/>
      <c r="D146" s="242">
        <v>6</v>
      </c>
      <c r="E146" s="951"/>
      <c r="F146" s="952"/>
      <c r="G146" s="953"/>
      <c r="H146" s="954"/>
      <c r="I146" s="954"/>
      <c r="J146" s="954"/>
      <c r="K146" s="954"/>
      <c r="L146" s="954"/>
      <c r="M146" s="954"/>
      <c r="N146" s="954"/>
      <c r="O146" s="954"/>
      <c r="P146" s="954"/>
      <c r="Q146" s="954"/>
      <c r="R146" s="954"/>
      <c r="S146" s="954"/>
      <c r="T146" s="954"/>
      <c r="U146" s="954"/>
      <c r="V146" s="954"/>
      <c r="W146" s="954"/>
      <c r="X146" s="954"/>
      <c r="Y146" s="954"/>
      <c r="Z146" s="954"/>
      <c r="AA146" s="954"/>
      <c r="AB146" s="959"/>
      <c r="AC146" s="959"/>
      <c r="AD146" s="959"/>
      <c r="AE146" s="959"/>
      <c r="AF146" s="959"/>
      <c r="AG146" s="124"/>
      <c r="AH146" s="126"/>
      <c r="AI146" s="126"/>
      <c r="AJ146" s="126"/>
      <c r="AK146" s="127"/>
    </row>
    <row r="147" spans="2:37" s="66" customFormat="1" ht="18" customHeight="1" x14ac:dyDescent="0.4">
      <c r="B147" s="115"/>
      <c r="C147" s="116"/>
      <c r="D147" s="242">
        <v>7</v>
      </c>
      <c r="E147" s="951"/>
      <c r="F147" s="952"/>
      <c r="G147" s="953"/>
      <c r="H147" s="954"/>
      <c r="I147" s="954"/>
      <c r="J147" s="954"/>
      <c r="K147" s="954"/>
      <c r="L147" s="954"/>
      <c r="M147" s="954"/>
      <c r="N147" s="954"/>
      <c r="O147" s="954"/>
      <c r="P147" s="954"/>
      <c r="Q147" s="954"/>
      <c r="R147" s="954"/>
      <c r="S147" s="954"/>
      <c r="T147" s="954"/>
      <c r="U147" s="954"/>
      <c r="V147" s="954"/>
      <c r="W147" s="954"/>
      <c r="X147" s="954"/>
      <c r="Y147" s="954"/>
      <c r="Z147" s="954"/>
      <c r="AA147" s="954"/>
      <c r="AB147" s="959"/>
      <c r="AC147" s="959"/>
      <c r="AD147" s="959"/>
      <c r="AE147" s="959"/>
      <c r="AF147" s="959"/>
      <c r="AG147" s="124"/>
      <c r="AH147" s="126"/>
      <c r="AI147" s="126"/>
      <c r="AJ147" s="126"/>
      <c r="AK147" s="127"/>
    </row>
    <row r="148" spans="2:37" s="66" customFormat="1" ht="18" customHeight="1" x14ac:dyDescent="0.4">
      <c r="B148" s="115"/>
      <c r="C148" s="116"/>
      <c r="D148" s="242">
        <v>8</v>
      </c>
      <c r="E148" s="951"/>
      <c r="F148" s="952"/>
      <c r="G148" s="953"/>
      <c r="H148" s="954"/>
      <c r="I148" s="954"/>
      <c r="J148" s="954"/>
      <c r="K148" s="954"/>
      <c r="L148" s="954"/>
      <c r="M148" s="954"/>
      <c r="N148" s="954"/>
      <c r="O148" s="954"/>
      <c r="P148" s="954"/>
      <c r="Q148" s="954"/>
      <c r="R148" s="954"/>
      <c r="S148" s="954"/>
      <c r="T148" s="954"/>
      <c r="U148" s="954"/>
      <c r="V148" s="954"/>
      <c r="W148" s="954"/>
      <c r="X148" s="954"/>
      <c r="Y148" s="954"/>
      <c r="Z148" s="954"/>
      <c r="AA148" s="954"/>
      <c r="AB148" s="959"/>
      <c r="AC148" s="959"/>
      <c r="AD148" s="959"/>
      <c r="AE148" s="959"/>
      <c r="AF148" s="959"/>
      <c r="AG148" s="124"/>
      <c r="AH148" s="126"/>
      <c r="AI148" s="126"/>
      <c r="AJ148" s="126"/>
      <c r="AK148" s="127"/>
    </row>
    <row r="149" spans="2:37" s="66" customFormat="1" ht="18" customHeight="1" x14ac:dyDescent="0.4">
      <c r="B149" s="115"/>
      <c r="C149" s="90"/>
      <c r="D149" s="242">
        <v>9</v>
      </c>
      <c r="E149" s="951"/>
      <c r="F149" s="952"/>
      <c r="G149" s="953"/>
      <c r="H149" s="954"/>
      <c r="I149" s="954"/>
      <c r="J149" s="954"/>
      <c r="K149" s="954"/>
      <c r="L149" s="954"/>
      <c r="M149" s="954"/>
      <c r="N149" s="954"/>
      <c r="O149" s="954"/>
      <c r="P149" s="954"/>
      <c r="Q149" s="954"/>
      <c r="R149" s="954"/>
      <c r="S149" s="954"/>
      <c r="T149" s="954"/>
      <c r="U149" s="954"/>
      <c r="V149" s="954"/>
      <c r="W149" s="954"/>
      <c r="X149" s="954"/>
      <c r="Y149" s="954"/>
      <c r="Z149" s="954"/>
      <c r="AA149" s="954"/>
      <c r="AB149" s="959"/>
      <c r="AC149" s="959"/>
      <c r="AD149" s="959"/>
      <c r="AE149" s="959"/>
      <c r="AF149" s="959"/>
      <c r="AG149" s="124"/>
      <c r="AH149" s="126"/>
      <c r="AI149" s="126"/>
      <c r="AJ149" s="126"/>
      <c r="AK149" s="127"/>
    </row>
    <row r="150" spans="2:37" s="66" customFormat="1" ht="18" customHeight="1" thickBot="1" x14ac:dyDescent="0.45">
      <c r="B150" s="117"/>
      <c r="C150" s="101"/>
      <c r="D150" s="83">
        <v>10</v>
      </c>
      <c r="E150" s="955"/>
      <c r="F150" s="956"/>
      <c r="G150" s="957"/>
      <c r="H150" s="958"/>
      <c r="I150" s="958"/>
      <c r="J150" s="958"/>
      <c r="K150" s="958"/>
      <c r="L150" s="958"/>
      <c r="M150" s="958"/>
      <c r="N150" s="958"/>
      <c r="O150" s="958"/>
      <c r="P150" s="958"/>
      <c r="Q150" s="958"/>
      <c r="R150" s="958"/>
      <c r="S150" s="958"/>
      <c r="T150" s="958"/>
      <c r="U150" s="958"/>
      <c r="V150" s="958"/>
      <c r="W150" s="958"/>
      <c r="X150" s="958"/>
      <c r="Y150" s="958"/>
      <c r="Z150" s="958"/>
      <c r="AA150" s="958"/>
      <c r="AB150" s="960"/>
      <c r="AC150" s="960"/>
      <c r="AD150" s="960"/>
      <c r="AE150" s="960"/>
      <c r="AF150" s="960"/>
      <c r="AG150" s="245"/>
      <c r="AH150" s="246"/>
      <c r="AI150" s="246"/>
      <c r="AJ150" s="246"/>
      <c r="AK150" s="247"/>
    </row>
    <row r="151" spans="2:37" s="66" customFormat="1" ht="18.75" x14ac:dyDescent="0.4">
      <c r="B151" s="84" t="s">
        <v>346</v>
      </c>
      <c r="C151" s="914" t="s">
        <v>347</v>
      </c>
      <c r="D151" s="915"/>
      <c r="E151" s="915"/>
      <c r="F151" s="915"/>
      <c r="G151" s="915"/>
      <c r="H151" s="915"/>
      <c r="I151" s="915"/>
      <c r="J151" s="915"/>
      <c r="K151" s="915"/>
      <c r="L151" s="915"/>
      <c r="M151" s="915"/>
      <c r="N151" s="915"/>
      <c r="O151" s="915"/>
      <c r="P151" s="915"/>
      <c r="Q151" s="915"/>
      <c r="R151" s="915"/>
      <c r="S151" s="915"/>
      <c r="T151" s="915"/>
      <c r="U151" s="915"/>
      <c r="V151" s="915"/>
      <c r="W151" s="915"/>
      <c r="X151" s="915"/>
      <c r="Y151" s="915"/>
      <c r="Z151" s="915"/>
      <c r="AA151" s="915"/>
      <c r="AB151" s="915"/>
      <c r="AC151" s="915"/>
      <c r="AD151" s="915"/>
      <c r="AE151" s="915"/>
      <c r="AF151" s="915"/>
      <c r="AG151" s="915"/>
      <c r="AH151" s="915"/>
      <c r="AI151" s="915"/>
      <c r="AJ151" s="915"/>
      <c r="AK151" s="915"/>
    </row>
    <row r="152" spans="2:37" s="66" customFormat="1" ht="16.5" thickBot="1" x14ac:dyDescent="0.45">
      <c r="B152" s="57"/>
      <c r="C152" s="249"/>
      <c r="D152" s="249"/>
      <c r="E152" s="249"/>
      <c r="F152" s="249"/>
      <c r="G152" s="249"/>
      <c r="H152" s="249"/>
      <c r="I152" s="249"/>
      <c r="J152" s="249"/>
      <c r="K152" s="249"/>
      <c r="L152" s="249"/>
      <c r="M152" s="249"/>
      <c r="N152" s="249"/>
      <c r="O152" s="249"/>
      <c r="P152" s="249"/>
      <c r="Q152" s="249"/>
      <c r="R152" s="249"/>
      <c r="S152" s="249"/>
      <c r="T152" s="249"/>
      <c r="U152" s="249"/>
      <c r="V152" s="249"/>
      <c r="W152" s="249"/>
      <c r="X152" s="249"/>
      <c r="Y152" s="249"/>
      <c r="Z152" s="249"/>
      <c r="AA152" s="249"/>
      <c r="AB152" s="249"/>
      <c r="AC152" s="249"/>
      <c r="AD152" s="249"/>
      <c r="AE152" s="249"/>
      <c r="AF152" s="249"/>
      <c r="AG152" s="249"/>
      <c r="AH152" s="249"/>
      <c r="AI152" s="249"/>
      <c r="AJ152" s="249"/>
      <c r="AK152" s="249"/>
    </row>
    <row r="153" spans="2:37" s="66" customFormat="1" ht="18" customHeight="1" x14ac:dyDescent="0.4">
      <c r="B153" s="916" t="s">
        <v>623</v>
      </c>
      <c r="C153" s="917"/>
      <c r="D153" s="917"/>
      <c r="E153" s="917"/>
      <c r="F153" s="918"/>
      <c r="G153" s="922"/>
      <c r="H153" s="922"/>
      <c r="I153" s="922"/>
      <c r="J153" s="922"/>
      <c r="K153" s="922"/>
      <c r="L153" s="922"/>
      <c r="M153" s="922"/>
      <c r="N153" s="922"/>
      <c r="O153" s="922"/>
      <c r="P153" s="922"/>
      <c r="Q153" s="922"/>
      <c r="R153" s="922"/>
      <c r="S153" s="922"/>
      <c r="T153" s="922"/>
      <c r="U153" s="922"/>
      <c r="V153" s="922"/>
      <c r="W153" s="922"/>
      <c r="X153" s="922"/>
      <c r="Y153" s="922"/>
      <c r="Z153" s="922"/>
      <c r="AA153" s="922"/>
      <c r="AB153" s="922"/>
      <c r="AC153" s="922"/>
      <c r="AD153" s="922"/>
      <c r="AE153" s="922"/>
      <c r="AF153" s="922"/>
      <c r="AG153" s="922"/>
      <c r="AH153" s="922"/>
      <c r="AI153" s="922"/>
      <c r="AJ153" s="922"/>
      <c r="AK153" s="923"/>
    </row>
    <row r="154" spans="2:37" s="66" customFormat="1" ht="18" customHeight="1" thickBot="1" x14ac:dyDescent="0.45">
      <c r="B154" s="919"/>
      <c r="C154" s="920"/>
      <c r="D154" s="920"/>
      <c r="E154" s="920"/>
      <c r="F154" s="921"/>
      <c r="G154" s="924"/>
      <c r="H154" s="924"/>
      <c r="I154" s="924"/>
      <c r="J154" s="924"/>
      <c r="K154" s="924"/>
      <c r="L154" s="924"/>
      <c r="M154" s="924"/>
      <c r="N154" s="924"/>
      <c r="O154" s="924"/>
      <c r="P154" s="924"/>
      <c r="Q154" s="924"/>
      <c r="R154" s="924"/>
      <c r="S154" s="924"/>
      <c r="T154" s="924"/>
      <c r="U154" s="924"/>
      <c r="V154" s="924"/>
      <c r="W154" s="924"/>
      <c r="X154" s="924"/>
      <c r="Y154" s="924"/>
      <c r="Z154" s="924"/>
      <c r="AA154" s="924"/>
      <c r="AB154" s="924"/>
      <c r="AC154" s="924"/>
      <c r="AD154" s="924"/>
      <c r="AE154" s="924"/>
      <c r="AF154" s="924"/>
      <c r="AG154" s="924"/>
      <c r="AH154" s="924"/>
      <c r="AI154" s="924"/>
      <c r="AJ154" s="924"/>
      <c r="AK154" s="925"/>
    </row>
    <row r="155" spans="2:37" s="66" customFormat="1" ht="18" customHeight="1" x14ac:dyDescent="0.4">
      <c r="B155" s="57" t="s">
        <v>624</v>
      </c>
      <c r="C155" s="128" t="s">
        <v>625</v>
      </c>
      <c r="AH155" s="34"/>
      <c r="AJ155" s="85"/>
    </row>
    <row r="156" spans="2:37" s="66" customFormat="1" ht="18" customHeight="1" x14ac:dyDescent="0.4">
      <c r="B156" s="57"/>
      <c r="C156" s="128"/>
      <c r="AH156" s="34"/>
      <c r="AJ156" s="85" t="s">
        <v>302</v>
      </c>
    </row>
    <row r="157" spans="2:37" s="66" customFormat="1" ht="18" customHeight="1" x14ac:dyDescent="0.4">
      <c r="B157" s="57"/>
      <c r="C157" s="128"/>
      <c r="AH157" s="34"/>
      <c r="AJ157" s="85"/>
    </row>
    <row r="158" spans="2:37" s="66" customFormat="1" ht="18" customHeight="1" x14ac:dyDescent="0.4">
      <c r="B158" s="129" t="s">
        <v>349</v>
      </c>
      <c r="C158" s="128"/>
      <c r="AH158" s="34"/>
      <c r="AJ158" s="85"/>
    </row>
    <row r="159" spans="2:37" s="66" customFormat="1" ht="24.95" customHeight="1" x14ac:dyDescent="0.4">
      <c r="B159" s="942" t="s">
        <v>350</v>
      </c>
      <c r="C159" s="943"/>
      <c r="D159" s="943"/>
      <c r="E159" s="943"/>
      <c r="F159" s="944"/>
      <c r="G159" s="941" t="s">
        <v>351</v>
      </c>
      <c r="H159" s="927"/>
      <c r="I159" s="928"/>
      <c r="J159" s="929" t="s">
        <v>352</v>
      </c>
      <c r="K159" s="930"/>
      <c r="L159" s="930"/>
      <c r="M159" s="930"/>
      <c r="N159" s="930"/>
      <c r="O159" s="931">
        <v>15</v>
      </c>
      <c r="P159" s="931"/>
      <c r="Q159" s="877" t="s">
        <v>353</v>
      </c>
      <c r="R159" s="877"/>
      <c r="S159" s="877"/>
      <c r="T159" s="877"/>
      <c r="U159" s="877"/>
      <c r="V159" s="877"/>
      <c r="W159" s="932" t="s">
        <v>354</v>
      </c>
      <c r="X159" s="933"/>
      <c r="Y159" s="933"/>
      <c r="Z159" s="933"/>
      <c r="AA159" s="933"/>
      <c r="AB159" s="933"/>
      <c r="AC159" s="933"/>
      <c r="AD159" s="933"/>
      <c r="AE159" s="933"/>
      <c r="AF159" s="933"/>
      <c r="AG159" s="933"/>
      <c r="AH159" s="933"/>
      <c r="AI159" s="933"/>
      <c r="AJ159" s="933"/>
      <c r="AK159" s="934"/>
    </row>
    <row r="160" spans="2:37" s="66" customFormat="1" ht="24.95" customHeight="1" x14ac:dyDescent="0.4">
      <c r="B160" s="945"/>
      <c r="C160" s="946"/>
      <c r="D160" s="946"/>
      <c r="E160" s="946"/>
      <c r="F160" s="947"/>
      <c r="G160" s="926" t="s">
        <v>355</v>
      </c>
      <c r="H160" s="927"/>
      <c r="I160" s="928"/>
      <c r="J160" s="929" t="s">
        <v>352</v>
      </c>
      <c r="K160" s="930"/>
      <c r="L160" s="930"/>
      <c r="M160" s="930"/>
      <c r="N160" s="930"/>
      <c r="O160" s="931">
        <v>10</v>
      </c>
      <c r="P160" s="931"/>
      <c r="Q160" s="877" t="s">
        <v>353</v>
      </c>
      <c r="R160" s="877"/>
      <c r="S160" s="877"/>
      <c r="T160" s="877"/>
      <c r="U160" s="877"/>
      <c r="V160" s="877"/>
      <c r="W160" s="935"/>
      <c r="X160" s="936"/>
      <c r="Y160" s="936"/>
      <c r="Z160" s="936"/>
      <c r="AA160" s="936"/>
      <c r="AB160" s="936"/>
      <c r="AC160" s="936"/>
      <c r="AD160" s="936"/>
      <c r="AE160" s="936"/>
      <c r="AF160" s="936"/>
      <c r="AG160" s="936"/>
      <c r="AH160" s="936"/>
      <c r="AI160" s="936"/>
      <c r="AJ160" s="936"/>
      <c r="AK160" s="937"/>
    </row>
    <row r="161" spans="2:41" s="66" customFormat="1" ht="24.95" customHeight="1" x14ac:dyDescent="0.4">
      <c r="B161" s="945"/>
      <c r="C161" s="946"/>
      <c r="D161" s="946"/>
      <c r="E161" s="946"/>
      <c r="F161" s="947"/>
      <c r="G161" s="926" t="s">
        <v>356</v>
      </c>
      <c r="H161" s="927"/>
      <c r="I161" s="928"/>
      <c r="J161" s="929" t="s">
        <v>352</v>
      </c>
      <c r="K161" s="930"/>
      <c r="L161" s="930"/>
      <c r="M161" s="930"/>
      <c r="N161" s="930"/>
      <c r="O161" s="931">
        <v>5</v>
      </c>
      <c r="P161" s="931"/>
      <c r="Q161" s="877" t="s">
        <v>353</v>
      </c>
      <c r="R161" s="877"/>
      <c r="S161" s="877"/>
      <c r="T161" s="877"/>
      <c r="U161" s="877"/>
      <c r="V161" s="877"/>
      <c r="W161" s="935"/>
      <c r="X161" s="936"/>
      <c r="Y161" s="936"/>
      <c r="Z161" s="936"/>
      <c r="AA161" s="936"/>
      <c r="AB161" s="936"/>
      <c r="AC161" s="936"/>
      <c r="AD161" s="936"/>
      <c r="AE161" s="936"/>
      <c r="AF161" s="936"/>
      <c r="AG161" s="936"/>
      <c r="AH161" s="936"/>
      <c r="AI161" s="936"/>
      <c r="AJ161" s="936"/>
      <c r="AK161" s="937"/>
    </row>
    <row r="162" spans="2:41" s="66" customFormat="1" ht="24.95" customHeight="1" x14ac:dyDescent="0.4">
      <c r="B162" s="948"/>
      <c r="C162" s="949"/>
      <c r="D162" s="949"/>
      <c r="E162" s="949"/>
      <c r="F162" s="950"/>
      <c r="G162" s="941" t="s">
        <v>253</v>
      </c>
      <c r="H162" s="927"/>
      <c r="I162" s="928"/>
      <c r="J162" s="929" t="s">
        <v>352</v>
      </c>
      <c r="K162" s="930"/>
      <c r="L162" s="930"/>
      <c r="M162" s="930"/>
      <c r="N162" s="930"/>
      <c r="O162" s="931">
        <v>10</v>
      </c>
      <c r="P162" s="931"/>
      <c r="Q162" s="877" t="s">
        <v>353</v>
      </c>
      <c r="R162" s="877"/>
      <c r="S162" s="877"/>
      <c r="T162" s="877"/>
      <c r="U162" s="877"/>
      <c r="V162" s="877"/>
      <c r="W162" s="938"/>
      <c r="X162" s="939"/>
      <c r="Y162" s="939"/>
      <c r="Z162" s="939"/>
      <c r="AA162" s="939"/>
      <c r="AB162" s="939"/>
      <c r="AC162" s="939"/>
      <c r="AD162" s="939"/>
      <c r="AE162" s="939"/>
      <c r="AF162" s="939"/>
      <c r="AG162" s="939"/>
      <c r="AH162" s="939"/>
      <c r="AI162" s="939"/>
      <c r="AJ162" s="939"/>
      <c r="AK162" s="940"/>
    </row>
    <row r="163" spans="2:41" ht="24" customHeight="1" x14ac:dyDescent="0.4">
      <c r="B163" s="896" t="s">
        <v>357</v>
      </c>
      <c r="C163" s="897"/>
      <c r="D163" s="897"/>
      <c r="E163" s="897"/>
      <c r="F163" s="898"/>
      <c r="G163" s="861" t="s">
        <v>358</v>
      </c>
      <c r="H163" s="890"/>
      <c r="I163" s="890"/>
      <c r="J163" s="890"/>
      <c r="K163" s="862"/>
      <c r="L163" s="908" t="s">
        <v>359</v>
      </c>
      <c r="M163" s="909"/>
      <c r="N163" s="909"/>
      <c r="O163" s="909"/>
      <c r="P163" s="909"/>
      <c r="Q163" s="909"/>
      <c r="R163" s="909"/>
      <c r="S163" s="909"/>
      <c r="T163" s="909"/>
      <c r="U163" s="909"/>
      <c r="V163" s="909"/>
      <c r="W163" s="909"/>
      <c r="X163" s="909"/>
      <c r="Y163" s="909"/>
      <c r="Z163" s="909"/>
      <c r="AA163" s="909"/>
      <c r="AB163" s="909"/>
      <c r="AC163" s="909"/>
      <c r="AD163" s="909"/>
      <c r="AE163" s="909"/>
      <c r="AF163" s="909"/>
      <c r="AG163" s="909"/>
      <c r="AH163" s="909"/>
      <c r="AI163" s="909"/>
      <c r="AJ163" s="909"/>
      <c r="AK163" s="910"/>
      <c r="AN163" s="34" t="s">
        <v>360</v>
      </c>
      <c r="AO163" s="34" t="s">
        <v>359</v>
      </c>
    </row>
    <row r="164" spans="2:41" ht="24" customHeight="1" x14ac:dyDescent="0.4">
      <c r="B164" s="905"/>
      <c r="C164" s="906"/>
      <c r="D164" s="906"/>
      <c r="E164" s="906"/>
      <c r="F164" s="907"/>
      <c r="G164" s="911" t="s">
        <v>361</v>
      </c>
      <c r="H164" s="911"/>
      <c r="I164" s="911"/>
      <c r="J164" s="911" t="s">
        <v>362</v>
      </c>
      <c r="K164" s="911"/>
      <c r="L164" s="902" t="s">
        <v>363</v>
      </c>
      <c r="M164" s="902"/>
      <c r="N164" s="902"/>
      <c r="O164" s="902"/>
      <c r="P164" s="902"/>
      <c r="Q164" s="902"/>
      <c r="R164" s="902"/>
      <c r="S164" s="902"/>
      <c r="T164" s="902"/>
      <c r="U164" s="902"/>
      <c r="V164" s="902"/>
      <c r="W164" s="902"/>
      <c r="X164" s="902"/>
      <c r="Y164" s="902"/>
      <c r="Z164" s="902"/>
      <c r="AA164" s="902"/>
      <c r="AB164" s="902"/>
      <c r="AC164" s="902"/>
      <c r="AD164" s="902"/>
      <c r="AE164" s="902"/>
      <c r="AF164" s="902"/>
      <c r="AG164" s="902"/>
      <c r="AH164" s="902"/>
      <c r="AI164" s="902"/>
      <c r="AJ164" s="902"/>
      <c r="AK164" s="902"/>
    </row>
    <row r="165" spans="2:41" ht="24" customHeight="1" x14ac:dyDescent="0.4">
      <c r="B165" s="905"/>
      <c r="C165" s="906"/>
      <c r="D165" s="906"/>
      <c r="E165" s="906"/>
      <c r="F165" s="907"/>
      <c r="G165" s="911"/>
      <c r="H165" s="911"/>
      <c r="I165" s="911"/>
      <c r="J165" s="911" t="s">
        <v>364</v>
      </c>
      <c r="K165" s="911"/>
      <c r="L165" s="902" t="s">
        <v>365</v>
      </c>
      <c r="M165" s="902"/>
      <c r="N165" s="902"/>
      <c r="O165" s="902"/>
      <c r="P165" s="902"/>
      <c r="Q165" s="902"/>
      <c r="R165" s="902"/>
      <c r="S165" s="902"/>
      <c r="T165" s="902"/>
      <c r="U165" s="902"/>
      <c r="V165" s="902"/>
      <c r="W165" s="902"/>
      <c r="X165" s="902"/>
      <c r="Y165" s="902"/>
      <c r="Z165" s="902"/>
      <c r="AA165" s="902"/>
      <c r="AB165" s="902"/>
      <c r="AC165" s="902"/>
      <c r="AD165" s="902"/>
      <c r="AE165" s="902"/>
      <c r="AF165" s="902"/>
      <c r="AG165" s="902"/>
      <c r="AH165" s="902"/>
      <c r="AI165" s="902"/>
      <c r="AJ165" s="902"/>
      <c r="AK165" s="902"/>
    </row>
    <row r="166" spans="2:41" ht="27.95" customHeight="1" x14ac:dyDescent="0.4">
      <c r="B166" s="905"/>
      <c r="C166" s="906"/>
      <c r="D166" s="906"/>
      <c r="E166" s="906"/>
      <c r="F166" s="907"/>
      <c r="G166" s="911"/>
      <c r="H166" s="911"/>
      <c r="I166" s="911"/>
      <c r="J166" s="911" t="s">
        <v>366</v>
      </c>
      <c r="K166" s="911"/>
      <c r="L166" s="912" t="s">
        <v>367</v>
      </c>
      <c r="M166" s="913"/>
      <c r="N166" s="913"/>
      <c r="O166" s="913"/>
      <c r="P166" s="913"/>
      <c r="Q166" s="893" t="s">
        <v>368</v>
      </c>
      <c r="R166" s="894"/>
      <c r="S166" s="894"/>
      <c r="T166" s="894"/>
      <c r="U166" s="894"/>
      <c r="V166" s="894"/>
      <c r="W166" s="894"/>
      <c r="X166" s="894"/>
      <c r="Y166" s="894"/>
      <c r="Z166" s="894"/>
      <c r="AA166" s="894"/>
      <c r="AB166" s="894"/>
      <c r="AC166" s="894"/>
      <c r="AD166" s="894"/>
      <c r="AE166" s="894"/>
      <c r="AF166" s="894"/>
      <c r="AG166" s="894"/>
      <c r="AH166" s="894"/>
      <c r="AI166" s="894"/>
      <c r="AJ166" s="894"/>
      <c r="AK166" s="895"/>
    </row>
    <row r="167" spans="2:41" ht="21.95" customHeight="1" x14ac:dyDescent="0.4">
      <c r="B167" s="896" t="s">
        <v>369</v>
      </c>
      <c r="C167" s="897"/>
      <c r="D167" s="897"/>
      <c r="E167" s="897"/>
      <c r="F167" s="898"/>
      <c r="G167" s="861" t="s">
        <v>370</v>
      </c>
      <c r="H167" s="890"/>
      <c r="I167" s="890"/>
      <c r="J167" s="890"/>
      <c r="K167" s="862"/>
      <c r="L167" s="902" t="s">
        <v>371</v>
      </c>
      <c r="M167" s="902"/>
      <c r="N167" s="902"/>
      <c r="O167" s="902"/>
      <c r="P167" s="902"/>
      <c r="Q167" s="902"/>
      <c r="R167" s="902"/>
      <c r="S167" s="902"/>
      <c r="T167" s="902"/>
      <c r="U167" s="902"/>
      <c r="V167" s="902"/>
      <c r="W167" s="902"/>
      <c r="X167" s="902"/>
      <c r="Y167" s="902"/>
      <c r="Z167" s="902"/>
      <c r="AA167" s="902"/>
      <c r="AB167" s="902"/>
      <c r="AC167" s="902"/>
      <c r="AD167" s="902"/>
      <c r="AE167" s="902"/>
      <c r="AF167" s="902"/>
      <c r="AG167" s="902"/>
      <c r="AH167" s="902"/>
      <c r="AI167" s="902"/>
      <c r="AJ167" s="902"/>
      <c r="AK167" s="902"/>
    </row>
    <row r="168" spans="2:41" ht="30" customHeight="1" x14ac:dyDescent="0.4">
      <c r="B168" s="899"/>
      <c r="C168" s="900"/>
      <c r="D168" s="900"/>
      <c r="E168" s="900"/>
      <c r="F168" s="901"/>
      <c r="G168" s="861" t="s">
        <v>372</v>
      </c>
      <c r="H168" s="890"/>
      <c r="I168" s="890"/>
      <c r="J168" s="890"/>
      <c r="K168" s="862"/>
      <c r="L168" s="903" t="s">
        <v>373</v>
      </c>
      <c r="M168" s="904"/>
      <c r="N168" s="904"/>
      <c r="O168" s="904"/>
      <c r="P168" s="904"/>
      <c r="Q168" s="904"/>
      <c r="R168" s="904"/>
      <c r="S168" s="904"/>
      <c r="T168" s="904"/>
      <c r="U168" s="904"/>
      <c r="V168" s="904"/>
      <c r="W168" s="904"/>
      <c r="X168" s="904"/>
      <c r="Y168" s="904"/>
      <c r="Z168" s="904"/>
      <c r="AA168" s="904"/>
      <c r="AB168" s="904"/>
      <c r="AC168" s="904"/>
      <c r="AD168" s="904"/>
      <c r="AE168" s="904"/>
      <c r="AF168" s="904"/>
      <c r="AG168" s="904"/>
      <c r="AH168" s="904"/>
      <c r="AI168" s="904"/>
      <c r="AJ168" s="904"/>
      <c r="AK168" s="904"/>
    </row>
    <row r="170" spans="2:41" ht="15" customHeight="1" x14ac:dyDescent="0.4">
      <c r="B170" s="130" t="s">
        <v>374</v>
      </c>
      <c r="C170" s="131"/>
      <c r="D170" s="131"/>
      <c r="E170" s="131"/>
      <c r="F170" s="131"/>
      <c r="G170" s="131"/>
      <c r="H170" s="131"/>
      <c r="I170" s="131"/>
      <c r="J170" s="131"/>
      <c r="K170" s="131"/>
      <c r="L170" s="131"/>
      <c r="M170" s="131"/>
      <c r="N170" s="131"/>
      <c r="O170" s="131"/>
      <c r="P170" s="131"/>
      <c r="Q170" s="131"/>
      <c r="R170" s="131"/>
      <c r="S170" s="131"/>
      <c r="T170" s="131"/>
      <c r="U170" s="131"/>
      <c r="V170" s="131"/>
      <c r="W170" s="131"/>
      <c r="X170" s="131"/>
      <c r="Y170" s="131"/>
      <c r="Z170" s="131"/>
      <c r="AA170" s="131"/>
      <c r="AB170" s="131"/>
      <c r="AC170" s="131"/>
      <c r="AD170" s="131"/>
      <c r="AE170" s="131"/>
      <c r="AF170" s="131"/>
      <c r="AG170" s="131"/>
      <c r="AH170" s="131"/>
      <c r="AI170" s="131"/>
      <c r="AJ170" s="131"/>
      <c r="AK170" s="131"/>
    </row>
    <row r="171" spans="2:41" ht="9.9499999999999993" customHeight="1" x14ac:dyDescent="0.4"/>
    <row r="172" spans="2:41" ht="24.95" customHeight="1" x14ac:dyDescent="0.4">
      <c r="B172" s="879" t="s">
        <v>375</v>
      </c>
      <c r="C172" s="880"/>
      <c r="D172" s="880"/>
      <c r="E172" s="881"/>
      <c r="F172" s="885" t="s">
        <v>376</v>
      </c>
      <c r="G172" s="872"/>
      <c r="H172" s="861" t="s">
        <v>377</v>
      </c>
      <c r="I172" s="890"/>
      <c r="J172" s="862"/>
      <c r="K172" s="891"/>
      <c r="L172" s="891"/>
      <c r="M172" s="891"/>
      <c r="N172" s="891"/>
      <c r="O172" s="891"/>
      <c r="P172" s="891"/>
      <c r="Q172" s="891"/>
      <c r="R172" s="891"/>
      <c r="S172" s="891"/>
      <c r="T172" s="891"/>
      <c r="U172" s="891"/>
      <c r="V172" s="891"/>
      <c r="W172" s="891"/>
      <c r="X172" s="891"/>
      <c r="Y172" s="891"/>
      <c r="Z172" s="891"/>
      <c r="AA172" s="891"/>
      <c r="AB172" s="891"/>
      <c r="AC172" s="891"/>
      <c r="AD172" s="891"/>
      <c r="AE172" s="891"/>
      <c r="AF172" s="891"/>
      <c r="AG172" s="891"/>
      <c r="AH172" s="891"/>
      <c r="AI172" s="891"/>
      <c r="AJ172" s="891"/>
      <c r="AK172" s="892"/>
      <c r="AL172" s="108"/>
    </row>
    <row r="173" spans="2:41" ht="24.95" customHeight="1" x14ac:dyDescent="0.4">
      <c r="B173" s="882"/>
      <c r="C173" s="883"/>
      <c r="D173" s="883"/>
      <c r="E173" s="884"/>
      <c r="F173" s="886"/>
      <c r="G173" s="887"/>
      <c r="H173" s="861" t="s">
        <v>378</v>
      </c>
      <c r="I173" s="890"/>
      <c r="J173" s="862"/>
      <c r="K173" s="861" t="s">
        <v>379</v>
      </c>
      <c r="L173" s="862"/>
      <c r="M173" s="863"/>
      <c r="N173" s="864"/>
      <c r="O173" s="864"/>
      <c r="P173" s="864"/>
      <c r="Q173" s="864"/>
      <c r="R173" s="864"/>
      <c r="S173" s="865"/>
      <c r="T173" s="861" t="s">
        <v>380</v>
      </c>
      <c r="U173" s="890"/>
      <c r="V173" s="862"/>
      <c r="W173" s="863"/>
      <c r="X173" s="864"/>
      <c r="Y173" s="864"/>
      <c r="Z173" s="864"/>
      <c r="AA173" s="864"/>
      <c r="AB173" s="864"/>
      <c r="AC173" s="864"/>
      <c r="AD173" s="865"/>
      <c r="AE173" s="861" t="s">
        <v>381</v>
      </c>
      <c r="AF173" s="862"/>
      <c r="AG173" s="858"/>
      <c r="AH173" s="859"/>
      <c r="AI173" s="859"/>
      <c r="AJ173" s="859"/>
      <c r="AK173" s="860"/>
      <c r="AL173" s="108"/>
    </row>
    <row r="174" spans="2:41" ht="24.95" customHeight="1" x14ac:dyDescent="0.4">
      <c r="B174" s="882"/>
      <c r="C174" s="883"/>
      <c r="D174" s="883"/>
      <c r="E174" s="884"/>
      <c r="F174" s="888"/>
      <c r="G174" s="889"/>
      <c r="H174" s="861"/>
      <c r="I174" s="890"/>
      <c r="J174" s="862"/>
      <c r="K174" s="861" t="s">
        <v>382</v>
      </c>
      <c r="L174" s="862"/>
      <c r="M174" s="863"/>
      <c r="N174" s="864"/>
      <c r="O174" s="864"/>
      <c r="P174" s="864"/>
      <c r="Q174" s="864"/>
      <c r="R174" s="864"/>
      <c r="S174" s="864"/>
      <c r="T174" s="864"/>
      <c r="U174" s="864"/>
      <c r="V174" s="864"/>
      <c r="W174" s="864"/>
      <c r="X174" s="864"/>
      <c r="Y174" s="864"/>
      <c r="Z174" s="864"/>
      <c r="AA174" s="864"/>
      <c r="AB174" s="864"/>
      <c r="AC174" s="864"/>
      <c r="AD174" s="864"/>
      <c r="AE174" s="864"/>
      <c r="AF174" s="864"/>
      <c r="AG174" s="864"/>
      <c r="AH174" s="864"/>
      <c r="AI174" s="864"/>
      <c r="AJ174" s="864"/>
      <c r="AK174" s="865"/>
      <c r="AL174" s="108"/>
    </row>
    <row r="175" spans="2:41" ht="24.95" customHeight="1" x14ac:dyDescent="0.4">
      <c r="B175" s="882"/>
      <c r="C175" s="883"/>
      <c r="D175" s="883"/>
      <c r="E175" s="884"/>
      <c r="F175" s="866" t="s">
        <v>383</v>
      </c>
      <c r="G175" s="867"/>
      <c r="H175" s="867"/>
      <c r="I175" s="867"/>
      <c r="J175" s="868"/>
      <c r="K175" s="869"/>
      <c r="L175" s="869"/>
      <c r="M175" s="869"/>
      <c r="N175" s="869"/>
      <c r="O175" s="869"/>
      <c r="P175" s="869"/>
      <c r="Q175" s="869"/>
      <c r="R175" s="869"/>
      <c r="S175" s="869"/>
      <c r="T175" s="869"/>
      <c r="U175" s="869"/>
      <c r="V175" s="869"/>
      <c r="W175" s="869"/>
      <c r="X175" s="869"/>
      <c r="Y175" s="869"/>
      <c r="Z175" s="869"/>
      <c r="AA175" s="869"/>
      <c r="AB175" s="869"/>
      <c r="AC175" s="869"/>
      <c r="AD175" s="869"/>
      <c r="AE175" s="869"/>
      <c r="AF175" s="869"/>
      <c r="AG175" s="869"/>
      <c r="AH175" s="869"/>
      <c r="AI175" s="869"/>
      <c r="AJ175" s="869"/>
      <c r="AK175" s="870"/>
      <c r="AL175" s="108"/>
    </row>
    <row r="176" spans="2:41" ht="24.95" customHeight="1" x14ac:dyDescent="0.4">
      <c r="B176" s="882"/>
      <c r="C176" s="883"/>
      <c r="D176" s="883"/>
      <c r="E176" s="884"/>
      <c r="F176" s="871" t="s">
        <v>384</v>
      </c>
      <c r="G176" s="872"/>
      <c r="H176" s="872"/>
      <c r="I176" s="872"/>
      <c r="J176" s="873"/>
      <c r="K176" s="861" t="s">
        <v>385</v>
      </c>
      <c r="L176" s="862"/>
      <c r="M176" s="874" t="s">
        <v>386</v>
      </c>
      <c r="N176" s="875"/>
      <c r="O176" s="875"/>
      <c r="P176" s="875"/>
      <c r="Q176" s="875"/>
      <c r="R176" s="875"/>
      <c r="S176" s="876"/>
      <c r="T176" s="132" t="s">
        <v>248</v>
      </c>
      <c r="U176" s="877" t="s">
        <v>387</v>
      </c>
      <c r="V176" s="877"/>
      <c r="W176" s="877"/>
      <c r="X176" s="877"/>
      <c r="Y176" s="877"/>
      <c r="Z176" s="877"/>
      <c r="AA176" s="877"/>
      <c r="AB176" s="877"/>
      <c r="AC176" s="877"/>
      <c r="AD176" s="877"/>
      <c r="AE176" s="877"/>
      <c r="AF176" s="877"/>
      <c r="AG176" s="877"/>
      <c r="AH176" s="877"/>
      <c r="AI176" s="877"/>
      <c r="AJ176" s="877"/>
      <c r="AK176" s="878"/>
      <c r="AL176" s="108"/>
    </row>
    <row r="177" spans="2:38" ht="24.95" customHeight="1" x14ac:dyDescent="0.4">
      <c r="B177" s="848" t="s">
        <v>388</v>
      </c>
      <c r="C177" s="849"/>
      <c r="D177" s="849"/>
      <c r="E177" s="850"/>
      <c r="F177" s="851" t="s">
        <v>389</v>
      </c>
      <c r="G177" s="852"/>
      <c r="H177" s="852"/>
      <c r="I177" s="852"/>
      <c r="J177" s="853"/>
      <c r="K177" s="854" t="s">
        <v>390</v>
      </c>
      <c r="L177" s="855"/>
      <c r="M177" s="855"/>
      <c r="N177" s="855"/>
      <c r="O177" s="855"/>
      <c r="P177" s="855"/>
      <c r="Q177" s="856"/>
      <c r="R177" s="133"/>
      <c r="S177" s="134"/>
      <c r="T177" s="240"/>
      <c r="U177" s="240"/>
      <c r="V177" s="240"/>
      <c r="W177" s="240"/>
      <c r="X177" s="240"/>
      <c r="Y177" s="240"/>
      <c r="Z177" s="240"/>
      <c r="AA177" s="240"/>
      <c r="AB177" s="240"/>
      <c r="AC177" s="240"/>
      <c r="AD177" s="240"/>
      <c r="AE177" s="240"/>
      <c r="AF177" s="240"/>
      <c r="AG177" s="240"/>
      <c r="AH177" s="240"/>
      <c r="AI177" s="240"/>
      <c r="AJ177" s="240"/>
      <c r="AK177" s="241"/>
      <c r="AL177" s="108"/>
    </row>
    <row r="178" spans="2:38" s="66" customFormat="1" ht="9.9499999999999993" customHeight="1" x14ac:dyDescent="0.4">
      <c r="T178" s="34"/>
      <c r="U178" s="34"/>
      <c r="V178" s="34"/>
      <c r="W178" s="34"/>
      <c r="X178" s="34"/>
      <c r="Y178" s="34"/>
      <c r="Z178" s="34"/>
      <c r="AA178" s="34"/>
      <c r="AB178" s="34"/>
      <c r="AC178" s="34"/>
      <c r="AD178" s="34"/>
      <c r="AE178" s="34"/>
      <c r="AF178" s="34"/>
      <c r="AG178" s="34"/>
      <c r="AH178" s="34"/>
      <c r="AI178" s="34"/>
      <c r="AJ178" s="34"/>
      <c r="AK178" s="34"/>
    </row>
    <row r="179" spans="2:38" s="66" customFormat="1" ht="12" customHeight="1" x14ac:dyDescent="0.4">
      <c r="B179" s="135" t="s">
        <v>155</v>
      </c>
      <c r="C179" s="136"/>
      <c r="D179" s="136"/>
      <c r="E179" s="857" t="s">
        <v>391</v>
      </c>
      <c r="F179" s="857"/>
      <c r="G179" s="857"/>
      <c r="H179" s="857"/>
      <c r="I179" s="857"/>
      <c r="J179" s="857"/>
      <c r="K179" s="857"/>
      <c r="L179" s="857"/>
      <c r="M179" s="857"/>
      <c r="N179" s="857"/>
      <c r="O179" s="857"/>
      <c r="P179" s="857"/>
      <c r="Q179" s="857"/>
      <c r="R179" s="857"/>
      <c r="S179" s="857"/>
      <c r="T179" s="857"/>
      <c r="U179" s="857"/>
      <c r="V179" s="857"/>
      <c r="W179" s="857"/>
      <c r="X179" s="857"/>
      <c r="Y179" s="857"/>
      <c r="Z179" s="857"/>
      <c r="AA179" s="857"/>
      <c r="AB179" s="857"/>
      <c r="AC179" s="857"/>
      <c r="AD179" s="857"/>
      <c r="AE179" s="857"/>
      <c r="AF179" s="857"/>
      <c r="AG179" s="857"/>
      <c r="AH179" s="857"/>
      <c r="AI179" s="857"/>
      <c r="AJ179" s="857"/>
      <c r="AK179" s="857"/>
    </row>
    <row r="180" spans="2:38" ht="12" customHeight="1" x14ac:dyDescent="0.4">
      <c r="E180" s="857" t="s">
        <v>392</v>
      </c>
      <c r="F180" s="857"/>
      <c r="G180" s="857"/>
      <c r="H180" s="857"/>
      <c r="I180" s="857"/>
      <c r="J180" s="857"/>
      <c r="K180" s="857"/>
      <c r="L180" s="857"/>
      <c r="M180" s="857"/>
      <c r="N180" s="857"/>
      <c r="O180" s="857"/>
      <c r="P180" s="857"/>
      <c r="Q180" s="857"/>
      <c r="R180" s="857"/>
      <c r="S180" s="857"/>
      <c r="T180" s="857"/>
      <c r="U180" s="857"/>
      <c r="V180" s="857"/>
      <c r="W180" s="857"/>
      <c r="X180" s="857"/>
      <c r="Y180" s="857"/>
      <c r="Z180" s="857"/>
      <c r="AA180" s="857"/>
      <c r="AB180" s="857"/>
      <c r="AC180" s="857"/>
      <c r="AD180" s="857"/>
      <c r="AE180" s="857"/>
      <c r="AF180" s="857"/>
      <c r="AG180" s="857"/>
      <c r="AH180" s="857"/>
      <c r="AI180" s="857"/>
      <c r="AJ180" s="857"/>
      <c r="AK180" s="857"/>
    </row>
    <row r="182" spans="2:38" ht="18" customHeight="1" x14ac:dyDescent="0.4">
      <c r="B182" s="34" t="s">
        <v>393</v>
      </c>
    </row>
    <row r="183" spans="2:38" ht="18" customHeight="1" x14ac:dyDescent="0.4">
      <c r="B183" s="845" t="s">
        <v>394</v>
      </c>
      <c r="C183" s="845"/>
      <c r="D183" s="845"/>
      <c r="E183" s="845"/>
      <c r="F183" s="845"/>
      <c r="G183" s="845"/>
      <c r="H183" s="845"/>
      <c r="I183" s="845"/>
      <c r="J183" s="845"/>
      <c r="K183" s="845"/>
      <c r="L183" s="845"/>
      <c r="M183" s="845"/>
      <c r="N183" s="845"/>
      <c r="O183" s="845"/>
      <c r="P183" s="845"/>
      <c r="Q183" s="845"/>
      <c r="R183" s="845"/>
      <c r="S183" s="845"/>
      <c r="T183" s="845"/>
      <c r="U183" s="845"/>
      <c r="V183" s="838" t="s">
        <v>395</v>
      </c>
      <c r="W183" s="837"/>
      <c r="X183" s="837"/>
      <c r="Y183" s="846"/>
      <c r="Z183" s="847" t="s">
        <v>396</v>
      </c>
      <c r="AA183" s="847"/>
      <c r="AB183" s="847"/>
      <c r="AC183" s="847"/>
      <c r="AD183" s="838" t="s">
        <v>397</v>
      </c>
      <c r="AE183" s="837"/>
      <c r="AF183" s="837"/>
      <c r="AG183" s="846"/>
    </row>
    <row r="184" spans="2:38" ht="18" customHeight="1" x14ac:dyDescent="0.4">
      <c r="B184" s="223" t="s">
        <v>398</v>
      </c>
      <c r="C184" s="224"/>
      <c r="D184" s="224"/>
      <c r="E184" s="224"/>
      <c r="F184" s="224"/>
      <c r="G184" s="224"/>
      <c r="H184" s="224"/>
      <c r="I184" s="224"/>
      <c r="J184" s="224"/>
      <c r="K184" s="224"/>
      <c r="L184" s="224"/>
      <c r="M184" s="224"/>
      <c r="N184" s="224"/>
      <c r="O184" s="224"/>
      <c r="P184" s="224"/>
      <c r="Q184" s="224"/>
      <c r="R184" s="224"/>
      <c r="S184" s="224"/>
      <c r="T184" s="224"/>
      <c r="U184" s="224"/>
      <c r="V184" s="224"/>
      <c r="W184" s="224"/>
      <c r="X184" s="224"/>
      <c r="Y184" s="224"/>
      <c r="Z184" s="224"/>
      <c r="AA184" s="224"/>
      <c r="AB184" s="224"/>
      <c r="AC184" s="224"/>
      <c r="AD184" s="224"/>
      <c r="AE184" s="224"/>
      <c r="AF184" s="224"/>
      <c r="AG184" s="225"/>
    </row>
    <row r="185" spans="2:38" ht="18" customHeight="1" x14ac:dyDescent="0.4">
      <c r="B185" s="226"/>
      <c r="C185" s="223" t="s">
        <v>399</v>
      </c>
      <c r="D185" s="227"/>
      <c r="E185" s="227"/>
      <c r="F185" s="227"/>
      <c r="G185" s="227"/>
      <c r="H185" s="227"/>
      <c r="I185" s="227"/>
      <c r="J185" s="227"/>
      <c r="K185" s="227"/>
      <c r="L185" s="227"/>
      <c r="M185" s="227"/>
      <c r="N185" s="227"/>
      <c r="O185" s="227"/>
      <c r="P185" s="227"/>
      <c r="Q185" s="227"/>
      <c r="R185" s="227"/>
      <c r="S185" s="227"/>
      <c r="T185" s="227"/>
      <c r="U185" s="227"/>
      <c r="V185" s="227"/>
      <c r="W185" s="227"/>
      <c r="X185" s="227"/>
      <c r="Y185" s="227"/>
      <c r="Z185" s="227"/>
      <c r="AA185" s="227"/>
      <c r="AB185" s="227"/>
      <c r="AC185" s="227"/>
      <c r="AD185" s="227"/>
      <c r="AE185" s="227"/>
      <c r="AF185" s="227"/>
      <c r="AG185" s="228"/>
    </row>
    <row r="186" spans="2:38" ht="18" customHeight="1" x14ac:dyDescent="0.4">
      <c r="B186" s="226"/>
      <c r="C186" s="226"/>
      <c r="D186" s="840" t="s">
        <v>312</v>
      </c>
      <c r="E186" s="841"/>
      <c r="F186" s="841"/>
      <c r="G186" s="841"/>
      <c r="H186" s="841"/>
      <c r="I186" s="841"/>
      <c r="J186" s="841"/>
      <c r="K186" s="841"/>
      <c r="L186" s="841"/>
      <c r="M186" s="841"/>
      <c r="N186" s="841"/>
      <c r="O186" s="841"/>
      <c r="P186" s="841"/>
      <c r="Q186" s="841"/>
      <c r="R186" s="841"/>
      <c r="S186" s="841"/>
      <c r="T186" s="841"/>
      <c r="U186" s="841"/>
      <c r="V186" s="841"/>
      <c r="W186" s="841"/>
      <c r="X186" s="841"/>
      <c r="Y186" s="841"/>
      <c r="Z186" s="841"/>
      <c r="AA186" s="841"/>
      <c r="AB186" s="841"/>
      <c r="AC186" s="841"/>
      <c r="AD186" s="841"/>
      <c r="AE186" s="841"/>
      <c r="AF186" s="841"/>
      <c r="AG186" s="842"/>
    </row>
    <row r="187" spans="2:38" ht="18" customHeight="1" x14ac:dyDescent="0.4">
      <c r="B187" s="226"/>
      <c r="C187" s="226"/>
      <c r="D187" s="843" t="s">
        <v>411</v>
      </c>
      <c r="E187" s="835"/>
      <c r="F187" s="835"/>
      <c r="G187" s="835"/>
      <c r="H187" s="835"/>
      <c r="I187" s="835"/>
      <c r="J187" s="835"/>
      <c r="K187" s="835"/>
      <c r="L187" s="835"/>
      <c r="M187" s="835"/>
      <c r="N187" s="835"/>
      <c r="O187" s="835"/>
      <c r="P187" s="835"/>
      <c r="Q187" s="835"/>
      <c r="R187" s="835"/>
      <c r="S187" s="835"/>
      <c r="T187" s="835"/>
      <c r="U187" s="835"/>
      <c r="V187" s="835" t="s">
        <v>401</v>
      </c>
      <c r="W187" s="835"/>
      <c r="X187" s="835"/>
      <c r="Y187" s="835"/>
      <c r="Z187" s="824">
        <f>IF(AND($F$10="■",COUNTA($E$28:$G$28),$AC$19="平日・日中"),1,0)</f>
        <v>0</v>
      </c>
      <c r="AA187" s="824"/>
      <c r="AB187" s="824"/>
      <c r="AC187" s="824"/>
      <c r="AD187" s="826">
        <f>Z187*40000</f>
        <v>0</v>
      </c>
      <c r="AE187" s="826"/>
      <c r="AF187" s="826"/>
      <c r="AG187" s="826"/>
    </row>
    <row r="188" spans="2:38" ht="18" customHeight="1" x14ac:dyDescent="0.4">
      <c r="B188" s="226"/>
      <c r="C188" s="227"/>
      <c r="D188" s="839" t="s">
        <v>412</v>
      </c>
      <c r="E188" s="824"/>
      <c r="F188" s="824"/>
      <c r="G188" s="824"/>
      <c r="H188" s="824"/>
      <c r="I188" s="824"/>
      <c r="J188" s="824"/>
      <c r="K188" s="824"/>
      <c r="L188" s="824"/>
      <c r="M188" s="824"/>
      <c r="N188" s="824"/>
      <c r="O188" s="824"/>
      <c r="P188" s="824"/>
      <c r="Q188" s="824"/>
      <c r="R188" s="824"/>
      <c r="S188" s="824"/>
      <c r="T188" s="824"/>
      <c r="U188" s="824"/>
      <c r="V188" s="824" t="s">
        <v>403</v>
      </c>
      <c r="W188" s="824"/>
      <c r="X188" s="824"/>
      <c r="Y188" s="824"/>
      <c r="Z188" s="844">
        <f>IF(AND($F$10="■",COUNTA($E$28:$G$28),$AC$19="休日・夜間"),1,0)</f>
        <v>0</v>
      </c>
      <c r="AA188" s="844"/>
      <c r="AB188" s="844"/>
      <c r="AC188" s="844"/>
      <c r="AD188" s="826">
        <f>Z188*50000</f>
        <v>0</v>
      </c>
      <c r="AE188" s="826"/>
      <c r="AF188" s="826"/>
      <c r="AG188" s="826"/>
    </row>
    <row r="189" spans="2:38" ht="18" customHeight="1" x14ac:dyDescent="0.4">
      <c r="B189" s="226"/>
      <c r="C189" s="227"/>
      <c r="D189" s="824" t="s">
        <v>413</v>
      </c>
      <c r="E189" s="824"/>
      <c r="F189" s="824"/>
      <c r="G189" s="824"/>
      <c r="H189" s="824"/>
      <c r="I189" s="824"/>
      <c r="J189" s="824"/>
      <c r="K189" s="824"/>
      <c r="L189" s="824"/>
      <c r="M189" s="824"/>
      <c r="N189" s="824"/>
      <c r="O189" s="824"/>
      <c r="P189" s="824"/>
      <c r="Q189" s="824"/>
      <c r="R189" s="824"/>
      <c r="S189" s="824"/>
      <c r="T189" s="824"/>
      <c r="U189" s="824"/>
      <c r="V189" s="824" t="s">
        <v>401</v>
      </c>
      <c r="W189" s="824"/>
      <c r="X189" s="824"/>
      <c r="Y189" s="824"/>
      <c r="Z189" s="824">
        <f>IF(AND($F$11="■",$AC$19="平日・日中"),1,0)</f>
        <v>0</v>
      </c>
      <c r="AA189" s="824"/>
      <c r="AB189" s="824"/>
      <c r="AC189" s="824"/>
      <c r="AD189" s="826">
        <f>Z189*40000</f>
        <v>0</v>
      </c>
      <c r="AE189" s="826"/>
      <c r="AF189" s="826"/>
      <c r="AG189" s="826"/>
    </row>
    <row r="190" spans="2:38" ht="18" customHeight="1" x14ac:dyDescent="0.4">
      <c r="B190" s="226"/>
      <c r="C190" s="227"/>
      <c r="D190" s="824" t="s">
        <v>414</v>
      </c>
      <c r="E190" s="824"/>
      <c r="F190" s="824"/>
      <c r="G190" s="824"/>
      <c r="H190" s="824"/>
      <c r="I190" s="824"/>
      <c r="J190" s="824"/>
      <c r="K190" s="824"/>
      <c r="L190" s="824"/>
      <c r="M190" s="824"/>
      <c r="N190" s="824"/>
      <c r="O190" s="824"/>
      <c r="P190" s="824"/>
      <c r="Q190" s="824"/>
      <c r="R190" s="824"/>
      <c r="S190" s="824"/>
      <c r="T190" s="824"/>
      <c r="U190" s="824"/>
      <c r="V190" s="824" t="s">
        <v>403</v>
      </c>
      <c r="W190" s="824"/>
      <c r="X190" s="824"/>
      <c r="Y190" s="824"/>
      <c r="Z190" s="824">
        <f>IF(AND($F$11="■",$AC$19="休日・夜間"),1,0)</f>
        <v>0</v>
      </c>
      <c r="AA190" s="824"/>
      <c r="AB190" s="824"/>
      <c r="AC190" s="824"/>
      <c r="AD190" s="826">
        <f>Z190*50000</f>
        <v>0</v>
      </c>
      <c r="AE190" s="826"/>
      <c r="AF190" s="826"/>
      <c r="AG190" s="826"/>
    </row>
    <row r="191" spans="2:38" ht="18" customHeight="1" x14ac:dyDescent="0.4">
      <c r="B191" s="226"/>
      <c r="C191" s="227"/>
      <c r="D191" s="839" t="s">
        <v>415</v>
      </c>
      <c r="E191" s="839"/>
      <c r="F191" s="839"/>
      <c r="G191" s="839"/>
      <c r="H191" s="839"/>
      <c r="I191" s="839"/>
      <c r="J191" s="839"/>
      <c r="K191" s="839"/>
      <c r="L191" s="839"/>
      <c r="M191" s="839"/>
      <c r="N191" s="839"/>
      <c r="O191" s="839"/>
      <c r="P191" s="839"/>
      <c r="Q191" s="839"/>
      <c r="R191" s="839"/>
      <c r="S191" s="839"/>
      <c r="T191" s="839"/>
      <c r="U191" s="839"/>
      <c r="V191" s="824" t="s">
        <v>401</v>
      </c>
      <c r="W191" s="824"/>
      <c r="X191" s="824"/>
      <c r="Y191" s="824"/>
      <c r="Z191" s="824">
        <f>IF(AND($F$12="■",$AC$19="平日・日中"),IF(AND(COUNTA($E$75:$G$79),COUNTA($E$64:$G$68)&gt;0),2,IF(OR(COUNTA($E$75:$G$79),COUNTA($E$64:$G$68)&gt;0),1,0)),0)</f>
        <v>0</v>
      </c>
      <c r="AA191" s="824"/>
      <c r="AB191" s="824"/>
      <c r="AC191" s="824"/>
      <c r="AD191" s="826">
        <f>Z191*40000</f>
        <v>0</v>
      </c>
      <c r="AE191" s="826"/>
      <c r="AF191" s="826"/>
      <c r="AG191" s="826"/>
    </row>
    <row r="192" spans="2:38" ht="18" customHeight="1" x14ac:dyDescent="0.4">
      <c r="B192" s="226"/>
      <c r="C192" s="227"/>
      <c r="D192" s="839" t="s">
        <v>416</v>
      </c>
      <c r="E192" s="839"/>
      <c r="F192" s="839"/>
      <c r="G192" s="839"/>
      <c r="H192" s="839"/>
      <c r="I192" s="839"/>
      <c r="J192" s="839"/>
      <c r="K192" s="839"/>
      <c r="L192" s="839"/>
      <c r="M192" s="839"/>
      <c r="N192" s="839"/>
      <c r="O192" s="839"/>
      <c r="P192" s="839"/>
      <c r="Q192" s="839"/>
      <c r="R192" s="839"/>
      <c r="S192" s="839"/>
      <c r="T192" s="839"/>
      <c r="U192" s="839"/>
      <c r="V192" s="824" t="s">
        <v>403</v>
      </c>
      <c r="W192" s="824"/>
      <c r="X192" s="824"/>
      <c r="Y192" s="824"/>
      <c r="Z192" s="824">
        <f>IF(AND($F$12="■",$AC$19="休日・夜間"),IF(AND(COUNTA($E$75:$G$79),COUNTA($E$64:$G$68)&gt;0),2,IF(OR(COUNTA($E$75:$G$79),COUNTA($E$64:$G$68)&gt;0),1,0)),0)</f>
        <v>0</v>
      </c>
      <c r="AA192" s="824"/>
      <c r="AB192" s="824"/>
      <c r="AC192" s="824"/>
      <c r="AD192" s="826">
        <f>Z192*50000</f>
        <v>0</v>
      </c>
      <c r="AE192" s="826"/>
      <c r="AF192" s="826"/>
      <c r="AG192" s="826"/>
    </row>
    <row r="193" spans="2:33" ht="18" customHeight="1" x14ac:dyDescent="0.4">
      <c r="B193" s="226"/>
      <c r="C193" s="227"/>
      <c r="D193" s="839" t="s">
        <v>417</v>
      </c>
      <c r="E193" s="839"/>
      <c r="F193" s="839"/>
      <c r="G193" s="839"/>
      <c r="H193" s="839"/>
      <c r="I193" s="839"/>
      <c r="J193" s="839"/>
      <c r="K193" s="839"/>
      <c r="L193" s="839"/>
      <c r="M193" s="839"/>
      <c r="N193" s="839"/>
      <c r="O193" s="839"/>
      <c r="P193" s="839"/>
      <c r="Q193" s="839"/>
      <c r="R193" s="839"/>
      <c r="S193" s="839"/>
      <c r="T193" s="839"/>
      <c r="U193" s="839"/>
      <c r="V193" s="824" t="s">
        <v>401</v>
      </c>
      <c r="W193" s="824"/>
      <c r="X193" s="824"/>
      <c r="Y193" s="824"/>
      <c r="Z193" s="824">
        <f>IF(AND(OR(COUNTIF($L$102,"変更")&gt;0,COUNTIF($L$111,"変更")&gt;0,COUNTIF($L$102,"新規")&gt;0,COUNTIF($L$111,"新規")&gt;0),$AC$19="平日・日中",$F$12="■"),1,0)</f>
        <v>0</v>
      </c>
      <c r="AA193" s="824"/>
      <c r="AB193" s="824"/>
      <c r="AC193" s="824"/>
      <c r="AD193" s="826">
        <f>Z193*40000</f>
        <v>0</v>
      </c>
      <c r="AE193" s="826"/>
      <c r="AF193" s="826"/>
      <c r="AG193" s="826"/>
    </row>
    <row r="194" spans="2:33" ht="18" customHeight="1" x14ac:dyDescent="0.4">
      <c r="B194" s="226"/>
      <c r="C194" s="227"/>
      <c r="D194" s="839" t="s">
        <v>418</v>
      </c>
      <c r="E194" s="839"/>
      <c r="F194" s="839"/>
      <c r="G194" s="839"/>
      <c r="H194" s="839"/>
      <c r="I194" s="839"/>
      <c r="J194" s="839"/>
      <c r="K194" s="839"/>
      <c r="L194" s="839"/>
      <c r="M194" s="839"/>
      <c r="N194" s="839"/>
      <c r="O194" s="839"/>
      <c r="P194" s="839"/>
      <c r="Q194" s="839"/>
      <c r="R194" s="839"/>
      <c r="S194" s="839"/>
      <c r="T194" s="839"/>
      <c r="U194" s="839"/>
      <c r="V194" s="824" t="s">
        <v>403</v>
      </c>
      <c r="W194" s="824"/>
      <c r="X194" s="824"/>
      <c r="Y194" s="824"/>
      <c r="Z194" s="824">
        <f>IF(AND(OR(COUNTIF($L$102,"変更")&gt;0,COUNTIF($L$111,"変更")&gt;0,COUNTIF($L$102,"新規")&gt;0,COUNTIF($L$111,"新規")&gt;0),$AC$19="休日・夜間",$F$12="■"),1,0)</f>
        <v>0</v>
      </c>
      <c r="AA194" s="824"/>
      <c r="AB194" s="824"/>
      <c r="AC194" s="824"/>
      <c r="AD194" s="826">
        <f>Z194*50000</f>
        <v>0</v>
      </c>
      <c r="AE194" s="826"/>
      <c r="AF194" s="826"/>
      <c r="AG194" s="826"/>
    </row>
    <row r="195" spans="2:33" ht="18" customHeight="1" x14ac:dyDescent="0.4">
      <c r="B195" s="226"/>
      <c r="C195" s="227"/>
      <c r="D195" s="839" t="s">
        <v>419</v>
      </c>
      <c r="E195" s="839"/>
      <c r="F195" s="839"/>
      <c r="G195" s="839"/>
      <c r="H195" s="839"/>
      <c r="I195" s="839"/>
      <c r="J195" s="839"/>
      <c r="K195" s="839"/>
      <c r="L195" s="839"/>
      <c r="M195" s="839"/>
      <c r="N195" s="839"/>
      <c r="O195" s="839"/>
      <c r="P195" s="839"/>
      <c r="Q195" s="839"/>
      <c r="R195" s="839"/>
      <c r="S195" s="839"/>
      <c r="T195" s="839"/>
      <c r="U195" s="839"/>
      <c r="V195" s="824" t="s">
        <v>406</v>
      </c>
      <c r="W195" s="824"/>
      <c r="X195" s="824"/>
      <c r="Y195" s="824"/>
      <c r="Z195" s="824">
        <f>IF(AND($F$12="■",$H$96="■"),1,0)</f>
        <v>0</v>
      </c>
      <c r="AA195" s="824"/>
      <c r="AB195" s="824"/>
      <c r="AC195" s="824"/>
      <c r="AD195" s="826">
        <f>Z195*10000</f>
        <v>0</v>
      </c>
      <c r="AE195" s="826"/>
      <c r="AF195" s="826"/>
      <c r="AG195" s="826"/>
    </row>
    <row r="196" spans="2:33" ht="18" customHeight="1" x14ac:dyDescent="0.4">
      <c r="B196" s="226"/>
      <c r="C196" s="227"/>
      <c r="D196" s="824" t="s">
        <v>420</v>
      </c>
      <c r="E196" s="824"/>
      <c r="F196" s="824"/>
      <c r="G196" s="824"/>
      <c r="H196" s="824"/>
      <c r="I196" s="824"/>
      <c r="J196" s="824"/>
      <c r="K196" s="824"/>
      <c r="L196" s="824"/>
      <c r="M196" s="824"/>
      <c r="N196" s="824"/>
      <c r="O196" s="824"/>
      <c r="P196" s="824"/>
      <c r="Q196" s="824"/>
      <c r="R196" s="824"/>
      <c r="S196" s="824"/>
      <c r="T196" s="824"/>
      <c r="U196" s="824"/>
      <c r="V196" s="824" t="s">
        <v>401</v>
      </c>
      <c r="W196" s="824"/>
      <c r="X196" s="824"/>
      <c r="Y196" s="824"/>
      <c r="Z196" s="824">
        <f>IF(AND($F$12="■",COUNTA(E125:G134),$AC$19="平日・日中"),1,0)</f>
        <v>0</v>
      </c>
      <c r="AA196" s="824"/>
      <c r="AB196" s="824"/>
      <c r="AC196" s="824"/>
      <c r="AD196" s="826">
        <f>Z196*40000</f>
        <v>0</v>
      </c>
      <c r="AE196" s="826"/>
      <c r="AF196" s="826"/>
      <c r="AG196" s="826"/>
    </row>
    <row r="197" spans="2:33" ht="18" customHeight="1" x14ac:dyDescent="0.4">
      <c r="B197" s="226"/>
      <c r="C197" s="227"/>
      <c r="D197" s="824" t="s">
        <v>421</v>
      </c>
      <c r="E197" s="824"/>
      <c r="F197" s="824"/>
      <c r="G197" s="824"/>
      <c r="H197" s="824"/>
      <c r="I197" s="824"/>
      <c r="J197" s="824"/>
      <c r="K197" s="824"/>
      <c r="L197" s="824"/>
      <c r="M197" s="824"/>
      <c r="N197" s="824"/>
      <c r="O197" s="824"/>
      <c r="P197" s="824"/>
      <c r="Q197" s="824"/>
      <c r="R197" s="824"/>
      <c r="S197" s="824"/>
      <c r="T197" s="824"/>
      <c r="U197" s="824"/>
      <c r="V197" s="824" t="s">
        <v>403</v>
      </c>
      <c r="W197" s="824"/>
      <c r="X197" s="824"/>
      <c r="Y197" s="824"/>
      <c r="Z197" s="824">
        <f>IF(AND($F$12="■",COUNTA(E125:G134),$AC$19="休日・夜間"),1,0)</f>
        <v>0</v>
      </c>
      <c r="AA197" s="824"/>
      <c r="AB197" s="824"/>
      <c r="AC197" s="824"/>
      <c r="AD197" s="826">
        <f>Z197*50000</f>
        <v>0</v>
      </c>
      <c r="AE197" s="826"/>
      <c r="AF197" s="826"/>
      <c r="AG197" s="826"/>
    </row>
    <row r="198" spans="2:33" ht="18" customHeight="1" x14ac:dyDescent="0.4">
      <c r="B198" s="226"/>
      <c r="C198" s="226"/>
      <c r="D198" s="831" t="s">
        <v>422</v>
      </c>
      <c r="E198" s="831"/>
      <c r="F198" s="831"/>
      <c r="G198" s="831"/>
      <c r="H198" s="831"/>
      <c r="I198" s="831"/>
      <c r="J198" s="831"/>
      <c r="K198" s="831"/>
      <c r="L198" s="831"/>
      <c r="M198" s="831"/>
      <c r="N198" s="831"/>
      <c r="O198" s="831"/>
      <c r="P198" s="831"/>
      <c r="Q198" s="831"/>
      <c r="R198" s="831"/>
      <c r="S198" s="831"/>
      <c r="T198" s="831"/>
      <c r="U198" s="831"/>
      <c r="V198" s="831" t="s">
        <v>423</v>
      </c>
      <c r="W198" s="831"/>
      <c r="X198" s="831"/>
      <c r="Y198" s="831"/>
      <c r="Z198" s="824">
        <f>IF($F$13="■",1,0)</f>
        <v>0</v>
      </c>
      <c r="AA198" s="824"/>
      <c r="AB198" s="824"/>
      <c r="AC198" s="824"/>
      <c r="AD198" s="826" t="s">
        <v>423</v>
      </c>
      <c r="AE198" s="826"/>
      <c r="AF198" s="826"/>
      <c r="AG198" s="826"/>
    </row>
    <row r="199" spans="2:33" ht="18" customHeight="1" x14ac:dyDescent="0.4">
      <c r="B199" s="226"/>
      <c r="C199" s="832" t="s">
        <v>424</v>
      </c>
      <c r="D199" s="833"/>
      <c r="E199" s="833"/>
      <c r="F199" s="833"/>
      <c r="G199" s="833"/>
      <c r="H199" s="833"/>
      <c r="I199" s="833"/>
      <c r="J199" s="833"/>
      <c r="K199" s="833"/>
      <c r="L199" s="833"/>
      <c r="M199" s="833"/>
      <c r="N199" s="833"/>
      <c r="O199" s="833"/>
      <c r="P199" s="833"/>
      <c r="Q199" s="833"/>
      <c r="R199" s="833"/>
      <c r="S199" s="833"/>
      <c r="T199" s="833"/>
      <c r="U199" s="833"/>
      <c r="V199" s="833"/>
      <c r="W199" s="833"/>
      <c r="X199" s="833"/>
      <c r="Y199" s="833"/>
      <c r="Z199" s="833"/>
      <c r="AA199" s="833"/>
      <c r="AB199" s="833"/>
      <c r="AC199" s="833"/>
      <c r="AD199" s="833"/>
      <c r="AE199" s="833"/>
      <c r="AF199" s="833"/>
      <c r="AG199" s="834"/>
    </row>
    <row r="200" spans="2:33" ht="18" customHeight="1" x14ac:dyDescent="0.4">
      <c r="B200" s="226"/>
      <c r="C200" s="233"/>
      <c r="D200" s="838" t="s">
        <v>425</v>
      </c>
      <c r="E200" s="837"/>
      <c r="F200" s="837"/>
      <c r="G200" s="837"/>
      <c r="H200" s="837"/>
      <c r="I200" s="837"/>
      <c r="J200" s="837"/>
      <c r="K200" s="837"/>
      <c r="L200" s="837"/>
      <c r="M200" s="837"/>
      <c r="N200" s="837"/>
      <c r="O200" s="837"/>
      <c r="P200" s="837"/>
      <c r="Q200" s="837"/>
      <c r="R200" s="837"/>
      <c r="S200" s="837"/>
      <c r="T200" s="837"/>
      <c r="U200" s="837"/>
      <c r="V200" s="837"/>
      <c r="W200" s="837"/>
      <c r="X200" s="837"/>
      <c r="Y200" s="837"/>
      <c r="Z200" s="238"/>
      <c r="AA200" s="238"/>
      <c r="AB200" s="238"/>
      <c r="AC200" s="238"/>
      <c r="AD200" s="238"/>
      <c r="AE200" s="238"/>
      <c r="AF200" s="238"/>
      <c r="AG200" s="239"/>
    </row>
    <row r="201" spans="2:33" ht="18" customHeight="1" x14ac:dyDescent="0.4">
      <c r="B201" s="226"/>
      <c r="C201" s="227"/>
      <c r="D201" s="835" t="s">
        <v>426</v>
      </c>
      <c r="E201" s="835"/>
      <c r="F201" s="835"/>
      <c r="G201" s="835"/>
      <c r="H201" s="835"/>
      <c r="I201" s="835"/>
      <c r="J201" s="835"/>
      <c r="K201" s="835"/>
      <c r="L201" s="835"/>
      <c r="M201" s="835"/>
      <c r="N201" s="835"/>
      <c r="O201" s="835"/>
      <c r="P201" s="835"/>
      <c r="Q201" s="835"/>
      <c r="R201" s="835"/>
      <c r="S201" s="835"/>
      <c r="T201" s="835"/>
      <c r="U201" s="835"/>
      <c r="V201" s="835" t="s">
        <v>663</v>
      </c>
      <c r="W201" s="835"/>
      <c r="X201" s="835"/>
      <c r="Y201" s="835"/>
      <c r="Z201" s="825">
        <f>IF($F$9="■",COUNTIFS($N$28:$P$28,"50M"),COUNTIFS($E$28:$G$28,"新設",$N$28:$P$28,"50M")+COUNTIFS($Q$28:$S$28,"50M"))</f>
        <v>0</v>
      </c>
      <c r="AA201" s="825"/>
      <c r="AB201" s="825"/>
      <c r="AC201" s="825"/>
      <c r="AD201" s="836">
        <f>Z201*177000</f>
        <v>0</v>
      </c>
      <c r="AE201" s="836"/>
      <c r="AF201" s="836"/>
      <c r="AG201" s="836"/>
    </row>
    <row r="202" spans="2:33" ht="18" customHeight="1" x14ac:dyDescent="0.4">
      <c r="B202" s="226"/>
      <c r="C202" s="227"/>
      <c r="D202" s="824" t="s">
        <v>428</v>
      </c>
      <c r="E202" s="824"/>
      <c r="F202" s="824"/>
      <c r="G202" s="824"/>
      <c r="H202" s="824"/>
      <c r="I202" s="824"/>
      <c r="J202" s="824"/>
      <c r="K202" s="824"/>
      <c r="L202" s="824"/>
      <c r="M202" s="824"/>
      <c r="N202" s="824"/>
      <c r="O202" s="824"/>
      <c r="P202" s="824"/>
      <c r="Q202" s="824"/>
      <c r="R202" s="824"/>
      <c r="S202" s="824"/>
      <c r="T202" s="824"/>
      <c r="U202" s="824"/>
      <c r="V202" s="824" t="s">
        <v>664</v>
      </c>
      <c r="W202" s="824"/>
      <c r="X202" s="824"/>
      <c r="Y202" s="824"/>
      <c r="Z202" s="825">
        <f>IF($F$9="■",COUNTIFS($N$28:$P$28,"100M"),COUNTIFS($E$28:$G$28,"新設",$N$28:$P$28,"100M")+COUNTIFS($Q$28:$S$28,"100M"))</f>
        <v>0</v>
      </c>
      <c r="AA202" s="825"/>
      <c r="AB202" s="825"/>
      <c r="AC202" s="825"/>
      <c r="AD202" s="826">
        <f>Z202*260000</f>
        <v>0</v>
      </c>
      <c r="AE202" s="826"/>
      <c r="AF202" s="826"/>
      <c r="AG202" s="826"/>
    </row>
    <row r="203" spans="2:33" ht="18" customHeight="1" x14ac:dyDescent="0.4">
      <c r="B203" s="226"/>
      <c r="C203" s="227"/>
      <c r="D203" s="824" t="s">
        <v>429</v>
      </c>
      <c r="E203" s="824"/>
      <c r="F203" s="824"/>
      <c r="G203" s="824"/>
      <c r="H203" s="824"/>
      <c r="I203" s="824"/>
      <c r="J203" s="824"/>
      <c r="K203" s="824"/>
      <c r="L203" s="824"/>
      <c r="M203" s="824"/>
      <c r="N203" s="824"/>
      <c r="O203" s="824"/>
      <c r="P203" s="824"/>
      <c r="Q203" s="824"/>
      <c r="R203" s="824"/>
      <c r="S203" s="824"/>
      <c r="T203" s="824"/>
      <c r="U203" s="824"/>
      <c r="V203" s="824" t="s">
        <v>665</v>
      </c>
      <c r="W203" s="824"/>
      <c r="X203" s="824"/>
      <c r="Y203" s="824"/>
      <c r="Z203" s="825">
        <f>IF($F$9="■",COUNTIFS($N$28:$P$28,"200M"),COUNTIFS($E$28:$G$28,"新設",$N$28:$P$28,"200M")+COUNTIFS($Q$28:$S$28,"200M"))</f>
        <v>0</v>
      </c>
      <c r="AA203" s="825"/>
      <c r="AB203" s="825"/>
      <c r="AC203" s="825"/>
      <c r="AD203" s="826">
        <f>Z203*420000</f>
        <v>0</v>
      </c>
      <c r="AE203" s="826"/>
      <c r="AF203" s="826"/>
      <c r="AG203" s="826"/>
    </row>
    <row r="204" spans="2:33" ht="18" customHeight="1" x14ac:dyDescent="0.4">
      <c r="B204" s="226"/>
      <c r="C204" s="227"/>
      <c r="D204" s="824" t="s">
        <v>430</v>
      </c>
      <c r="E204" s="824"/>
      <c r="F204" s="824"/>
      <c r="G204" s="824"/>
      <c r="H204" s="824"/>
      <c r="I204" s="824"/>
      <c r="J204" s="824"/>
      <c r="K204" s="824"/>
      <c r="L204" s="824"/>
      <c r="M204" s="824"/>
      <c r="N204" s="824"/>
      <c r="O204" s="824"/>
      <c r="P204" s="824"/>
      <c r="Q204" s="824"/>
      <c r="R204" s="824"/>
      <c r="S204" s="824"/>
      <c r="T204" s="824"/>
      <c r="U204" s="824"/>
      <c r="V204" s="824" t="s">
        <v>666</v>
      </c>
      <c r="W204" s="824"/>
      <c r="X204" s="824"/>
      <c r="Y204" s="824"/>
      <c r="Z204" s="825">
        <f>IF($F$9="■",COUNTIFS($N$28:$P$28,"500M"),COUNTIFS($E$28:$G$28,"新設",$N$28:$P$28,"500M")+COUNTIFS($Q$28:$S$28,"500M"))</f>
        <v>0</v>
      </c>
      <c r="AA204" s="825"/>
      <c r="AB204" s="825"/>
      <c r="AC204" s="825"/>
      <c r="AD204" s="826">
        <f>Z204*910000</f>
        <v>0</v>
      </c>
      <c r="AE204" s="826"/>
      <c r="AF204" s="826"/>
      <c r="AG204" s="826"/>
    </row>
    <row r="205" spans="2:33" ht="18" customHeight="1" x14ac:dyDescent="0.4">
      <c r="B205" s="226"/>
      <c r="C205" s="227"/>
      <c r="D205" s="824" t="s">
        <v>431</v>
      </c>
      <c r="E205" s="824"/>
      <c r="F205" s="824"/>
      <c r="G205" s="824"/>
      <c r="H205" s="824"/>
      <c r="I205" s="824"/>
      <c r="J205" s="824"/>
      <c r="K205" s="824"/>
      <c r="L205" s="824"/>
      <c r="M205" s="824"/>
      <c r="N205" s="824"/>
      <c r="O205" s="824"/>
      <c r="P205" s="824"/>
      <c r="Q205" s="824"/>
      <c r="R205" s="824"/>
      <c r="S205" s="824"/>
      <c r="T205" s="824"/>
      <c r="U205" s="824"/>
      <c r="V205" s="824" t="s">
        <v>667</v>
      </c>
      <c r="W205" s="824"/>
      <c r="X205" s="824"/>
      <c r="Y205" s="824"/>
      <c r="Z205" s="825">
        <f>IF($F$9="■",COUNTIFS($N$28:$P$28,"1G"),COUNTIFS($E$28:$G$28,"新設",$N$28:$P$28,"1G")+COUNTIFS($Q$28:$S$28,"1G"))</f>
        <v>0</v>
      </c>
      <c r="AA205" s="825"/>
      <c r="AB205" s="825"/>
      <c r="AC205" s="825"/>
      <c r="AD205" s="826">
        <f>Z205*1770000</f>
        <v>0</v>
      </c>
      <c r="AE205" s="826"/>
      <c r="AF205" s="826"/>
      <c r="AG205" s="826"/>
    </row>
    <row r="206" spans="2:33" ht="18" customHeight="1" x14ac:dyDescent="0.4">
      <c r="B206" s="226"/>
      <c r="C206" s="227"/>
      <c r="D206" s="824" t="s">
        <v>432</v>
      </c>
      <c r="E206" s="824"/>
      <c r="F206" s="824"/>
      <c r="G206" s="824"/>
      <c r="H206" s="824"/>
      <c r="I206" s="824"/>
      <c r="J206" s="824"/>
      <c r="K206" s="824"/>
      <c r="L206" s="824"/>
      <c r="M206" s="824"/>
      <c r="N206" s="824"/>
      <c r="O206" s="824"/>
      <c r="P206" s="824"/>
      <c r="Q206" s="824"/>
      <c r="R206" s="824"/>
      <c r="S206" s="824"/>
      <c r="T206" s="824"/>
      <c r="U206" s="824"/>
      <c r="V206" s="824" t="s">
        <v>433</v>
      </c>
      <c r="W206" s="824"/>
      <c r="X206" s="824"/>
      <c r="Y206" s="824"/>
      <c r="Z206" s="830">
        <f>SUMIF($E$64:$E$68,"新設",$H$64:$H$68)+SUMIF($E$64:$E$68,"変更",$N$64:$N$68)+SUMIF($E$64:$E$68,"削除",$N$64:$N$68)</f>
        <v>0</v>
      </c>
      <c r="AA206" s="828"/>
      <c r="AB206" s="828"/>
      <c r="AC206" s="829"/>
      <c r="AD206" s="826">
        <f>Z206*80000</f>
        <v>0</v>
      </c>
      <c r="AE206" s="826"/>
      <c r="AF206" s="826"/>
      <c r="AG206" s="826"/>
    </row>
    <row r="207" spans="2:33" ht="18" customHeight="1" x14ac:dyDescent="0.4">
      <c r="B207" s="231"/>
      <c r="C207" s="232"/>
      <c r="D207" s="824" t="s">
        <v>434</v>
      </c>
      <c r="E207" s="824"/>
      <c r="F207" s="824"/>
      <c r="G207" s="824"/>
      <c r="H207" s="824"/>
      <c r="I207" s="824"/>
      <c r="J207" s="824"/>
      <c r="K207" s="824"/>
      <c r="L207" s="824"/>
      <c r="M207" s="824"/>
      <c r="N207" s="824"/>
      <c r="O207" s="824"/>
      <c r="P207" s="824"/>
      <c r="Q207" s="824"/>
      <c r="R207" s="824"/>
      <c r="S207" s="824"/>
      <c r="T207" s="824"/>
      <c r="U207" s="824"/>
      <c r="V207" s="824" t="s">
        <v>401</v>
      </c>
      <c r="W207" s="824"/>
      <c r="X207" s="824"/>
      <c r="Y207" s="824"/>
      <c r="Z207" s="827">
        <f>IF($H$72="■",SUMIF($E$75:$E$79,"新設",$H$75:$H$79)+SUMIF($E$75:$E$79,"変更",$N$75:$N$79)+SUMIF($E$75:$E$79,"削除",$N$75:$N$79),0)</f>
        <v>0</v>
      </c>
      <c r="AA207" s="828"/>
      <c r="AB207" s="828"/>
      <c r="AC207" s="829"/>
      <c r="AD207" s="826">
        <f>Z207*40000</f>
        <v>0</v>
      </c>
      <c r="AE207" s="826"/>
      <c r="AF207" s="826"/>
      <c r="AG207" s="826"/>
    </row>
  </sheetData>
  <mergeCells count="580">
    <mergeCell ref="C58:AK58"/>
    <mergeCell ref="D16:I16"/>
    <mergeCell ref="J16:AK16"/>
    <mergeCell ref="C18:I18"/>
    <mergeCell ref="J18:AK18"/>
    <mergeCell ref="D19:I19"/>
    <mergeCell ref="J19:W19"/>
    <mergeCell ref="X19:AB19"/>
    <mergeCell ref="AC19:AK19"/>
    <mergeCell ref="D26:D27"/>
    <mergeCell ref="E26:G27"/>
    <mergeCell ref="H26:M27"/>
    <mergeCell ref="N26:S26"/>
    <mergeCell ref="T26:AB26"/>
    <mergeCell ref="AC26:AK26"/>
    <mergeCell ref="N27:P27"/>
    <mergeCell ref="Q27:S27"/>
    <mergeCell ref="T27:X27"/>
    <mergeCell ref="Y27:AB27"/>
    <mergeCell ref="AC27:AG27"/>
    <mergeCell ref="AH27:AK27"/>
    <mergeCell ref="D30:D31"/>
    <mergeCell ref="E30:G31"/>
    <mergeCell ref="H30:X31"/>
    <mergeCell ref="B4:J4"/>
    <mergeCell ref="L4:P4"/>
    <mergeCell ref="Q4:AJ4"/>
    <mergeCell ref="B8:E13"/>
    <mergeCell ref="C15:I15"/>
    <mergeCell ref="J15:AK15"/>
    <mergeCell ref="C20:AK20"/>
    <mergeCell ref="C21:AK21"/>
    <mergeCell ref="C22:AK22"/>
    <mergeCell ref="Y30:AK30"/>
    <mergeCell ref="Y31:AE31"/>
    <mergeCell ref="AF31:AK31"/>
    <mergeCell ref="E28:G28"/>
    <mergeCell ref="H28:M28"/>
    <mergeCell ref="N28:P28"/>
    <mergeCell ref="Q28:S28"/>
    <mergeCell ref="T28:X28"/>
    <mergeCell ref="Y28:AB28"/>
    <mergeCell ref="AC28:AG28"/>
    <mergeCell ref="AH28:AK28"/>
    <mergeCell ref="E32:G32"/>
    <mergeCell ref="I32:S32"/>
    <mergeCell ref="T32:X32"/>
    <mergeCell ref="Y32:AE32"/>
    <mergeCell ref="AF32:AK32"/>
    <mergeCell ref="E33:G33"/>
    <mergeCell ref="I33:S33"/>
    <mergeCell ref="T33:X33"/>
    <mergeCell ref="Y33:AE33"/>
    <mergeCell ref="AF33:AK33"/>
    <mergeCell ref="E34:G34"/>
    <mergeCell ref="I34:S34"/>
    <mergeCell ref="T34:X34"/>
    <mergeCell ref="Y34:AE34"/>
    <mergeCell ref="AF34:AK34"/>
    <mergeCell ref="E35:G35"/>
    <mergeCell ref="I35:S35"/>
    <mergeCell ref="T35:X35"/>
    <mergeCell ref="Y35:AE35"/>
    <mergeCell ref="AF35:AK35"/>
    <mergeCell ref="E36:G36"/>
    <mergeCell ref="I36:S36"/>
    <mergeCell ref="T36:X36"/>
    <mergeCell ref="Y36:AE36"/>
    <mergeCell ref="AF36:AK36"/>
    <mergeCell ref="E37:G37"/>
    <mergeCell ref="I37:S37"/>
    <mergeCell ref="T37:X37"/>
    <mergeCell ref="Y37:AE37"/>
    <mergeCell ref="AF37:AK37"/>
    <mergeCell ref="E38:G38"/>
    <mergeCell ref="I38:S38"/>
    <mergeCell ref="T38:X38"/>
    <mergeCell ref="Y38:AE38"/>
    <mergeCell ref="AF38:AK38"/>
    <mergeCell ref="E39:G39"/>
    <mergeCell ref="I39:S39"/>
    <mergeCell ref="T39:X39"/>
    <mergeCell ref="Y39:AE39"/>
    <mergeCell ref="AF39:AK39"/>
    <mergeCell ref="D43:D44"/>
    <mergeCell ref="E43:G44"/>
    <mergeCell ref="H43:V43"/>
    <mergeCell ref="W43:AK44"/>
    <mergeCell ref="H44:L44"/>
    <mergeCell ref="M44:Q44"/>
    <mergeCell ref="R44:V44"/>
    <mergeCell ref="E40:G40"/>
    <mergeCell ref="I40:S40"/>
    <mergeCell ref="T40:X40"/>
    <mergeCell ref="Y40:AE40"/>
    <mergeCell ref="AF40:AK40"/>
    <mergeCell ref="E41:G41"/>
    <mergeCell ref="I41:S41"/>
    <mergeCell ref="T41:X41"/>
    <mergeCell ref="Y41:AE41"/>
    <mergeCell ref="AF41:AK41"/>
    <mergeCell ref="E45:G45"/>
    <mergeCell ref="H45:L45"/>
    <mergeCell ref="M45:Q45"/>
    <mergeCell ref="R45:V45"/>
    <mergeCell ref="W45:AK45"/>
    <mergeCell ref="E46:G46"/>
    <mergeCell ref="H46:L46"/>
    <mergeCell ref="M46:Q46"/>
    <mergeCell ref="R46:V46"/>
    <mergeCell ref="W46:AK46"/>
    <mergeCell ref="E47:G47"/>
    <mergeCell ref="H47:L47"/>
    <mergeCell ref="M47:Q47"/>
    <mergeCell ref="R47:V47"/>
    <mergeCell ref="W47:AK47"/>
    <mergeCell ref="E48:G48"/>
    <mergeCell ref="H48:L48"/>
    <mergeCell ref="M48:Q48"/>
    <mergeCell ref="R48:V48"/>
    <mergeCell ref="W48:AK48"/>
    <mergeCell ref="E49:G49"/>
    <mergeCell ref="H49:L49"/>
    <mergeCell ref="M49:Q49"/>
    <mergeCell ref="R49:V49"/>
    <mergeCell ref="W49:AK49"/>
    <mergeCell ref="E50:G50"/>
    <mergeCell ref="H50:L50"/>
    <mergeCell ref="M50:Q50"/>
    <mergeCell ref="R50:V50"/>
    <mergeCell ref="W50:AK50"/>
    <mergeCell ref="E51:G51"/>
    <mergeCell ref="H51:L51"/>
    <mergeCell ref="M51:Q51"/>
    <mergeCell ref="R51:V51"/>
    <mergeCell ref="W51:AK51"/>
    <mergeCell ref="E52:G52"/>
    <mergeCell ref="H52:L52"/>
    <mergeCell ref="M52:Q52"/>
    <mergeCell ref="R52:V52"/>
    <mergeCell ref="W52:AK52"/>
    <mergeCell ref="E53:G53"/>
    <mergeCell ref="H53:L53"/>
    <mergeCell ref="M53:Q53"/>
    <mergeCell ref="R53:V53"/>
    <mergeCell ref="W53:AK53"/>
    <mergeCell ref="E54:G54"/>
    <mergeCell ref="H54:L54"/>
    <mergeCell ref="M54:Q54"/>
    <mergeCell ref="R54:V54"/>
    <mergeCell ref="W54:AK54"/>
    <mergeCell ref="C55:AK55"/>
    <mergeCell ref="C56:AK56"/>
    <mergeCell ref="C57:AK57"/>
    <mergeCell ref="D62:D63"/>
    <mergeCell ref="E62:G63"/>
    <mergeCell ref="H62:S62"/>
    <mergeCell ref="T62:AK68"/>
    <mergeCell ref="H63:M63"/>
    <mergeCell ref="N63:S63"/>
    <mergeCell ref="E64:G64"/>
    <mergeCell ref="H64:K64"/>
    <mergeCell ref="L64:M64"/>
    <mergeCell ref="N64:Q64"/>
    <mergeCell ref="R64:S64"/>
    <mergeCell ref="E65:G65"/>
    <mergeCell ref="H65:K65"/>
    <mergeCell ref="L65:M65"/>
    <mergeCell ref="N65:Q65"/>
    <mergeCell ref="R65:S65"/>
    <mergeCell ref="E68:G68"/>
    <mergeCell ref="H68:K68"/>
    <mergeCell ref="L68:M68"/>
    <mergeCell ref="N68:Q68"/>
    <mergeCell ref="R68:S68"/>
    <mergeCell ref="D71:G72"/>
    <mergeCell ref="E66:G66"/>
    <mergeCell ref="H66:K66"/>
    <mergeCell ref="L66:M66"/>
    <mergeCell ref="N66:Q66"/>
    <mergeCell ref="R66:S66"/>
    <mergeCell ref="E67:G67"/>
    <mergeCell ref="H67:K67"/>
    <mergeCell ref="L67:M67"/>
    <mergeCell ref="N67:Q67"/>
    <mergeCell ref="R67:S67"/>
    <mergeCell ref="E75:G75"/>
    <mergeCell ref="H75:K75"/>
    <mergeCell ref="L75:M75"/>
    <mergeCell ref="N75:Q75"/>
    <mergeCell ref="R75:S75"/>
    <mergeCell ref="T75:AK75"/>
    <mergeCell ref="D73:D74"/>
    <mergeCell ref="E73:G74"/>
    <mergeCell ref="H73:S73"/>
    <mergeCell ref="T73:AK74"/>
    <mergeCell ref="H74:M74"/>
    <mergeCell ref="N74:S74"/>
    <mergeCell ref="E77:G77"/>
    <mergeCell ref="H77:K77"/>
    <mergeCell ref="L77:M77"/>
    <mergeCell ref="N77:Q77"/>
    <mergeCell ref="R77:S77"/>
    <mergeCell ref="T77:AK77"/>
    <mergeCell ref="E76:G76"/>
    <mergeCell ref="H76:K76"/>
    <mergeCell ref="L76:M76"/>
    <mergeCell ref="N76:Q76"/>
    <mergeCell ref="R76:S76"/>
    <mergeCell ref="T76:AK76"/>
    <mergeCell ref="E79:G79"/>
    <mergeCell ref="H79:K79"/>
    <mergeCell ref="L79:M79"/>
    <mergeCell ref="N79:Q79"/>
    <mergeCell ref="R79:S79"/>
    <mergeCell ref="T79:AK79"/>
    <mergeCell ref="E78:G78"/>
    <mergeCell ref="H78:K78"/>
    <mergeCell ref="L78:M78"/>
    <mergeCell ref="N78:Q78"/>
    <mergeCell ref="R78:S78"/>
    <mergeCell ref="T78:AK78"/>
    <mergeCell ref="E83:G83"/>
    <mergeCell ref="H83:M83"/>
    <mergeCell ref="N83:S83"/>
    <mergeCell ref="T83:AK83"/>
    <mergeCell ref="E84:G84"/>
    <mergeCell ref="H84:M84"/>
    <mergeCell ref="N84:S84"/>
    <mergeCell ref="T84:AK84"/>
    <mergeCell ref="D81:D82"/>
    <mergeCell ref="E81:G82"/>
    <mergeCell ref="H81:S81"/>
    <mergeCell ref="T81:AK82"/>
    <mergeCell ref="H82:M82"/>
    <mergeCell ref="N82:S82"/>
    <mergeCell ref="E87:G87"/>
    <mergeCell ref="H87:M87"/>
    <mergeCell ref="N87:S87"/>
    <mergeCell ref="T87:AK87"/>
    <mergeCell ref="E88:G88"/>
    <mergeCell ref="H88:M88"/>
    <mergeCell ref="N88:S88"/>
    <mergeCell ref="T88:AK88"/>
    <mergeCell ref="E85:G85"/>
    <mergeCell ref="H85:M85"/>
    <mergeCell ref="N85:S85"/>
    <mergeCell ref="T85:AK85"/>
    <mergeCell ref="E86:G86"/>
    <mergeCell ref="H86:M86"/>
    <mergeCell ref="N86:S86"/>
    <mergeCell ref="T86:AK86"/>
    <mergeCell ref="E91:G91"/>
    <mergeCell ref="H91:M91"/>
    <mergeCell ref="N91:S91"/>
    <mergeCell ref="T91:AK91"/>
    <mergeCell ref="E92:G92"/>
    <mergeCell ref="H92:M92"/>
    <mergeCell ref="N92:S92"/>
    <mergeCell ref="T92:AK92"/>
    <mergeCell ref="E89:G89"/>
    <mergeCell ref="H89:M89"/>
    <mergeCell ref="N89:S89"/>
    <mergeCell ref="T89:AK89"/>
    <mergeCell ref="E90:G90"/>
    <mergeCell ref="H90:M90"/>
    <mergeCell ref="N90:S90"/>
    <mergeCell ref="T90:AK90"/>
    <mergeCell ref="AB103:AK104"/>
    <mergeCell ref="T104:W104"/>
    <mergeCell ref="X104:AA104"/>
    <mergeCell ref="L105:S105"/>
    <mergeCell ref="T105:W105"/>
    <mergeCell ref="X105:AA105"/>
    <mergeCell ref="AB105:AK109"/>
    <mergeCell ref="L106:S106"/>
    <mergeCell ref="D95:G96"/>
    <mergeCell ref="AB95:AK96"/>
    <mergeCell ref="D101:G109"/>
    <mergeCell ref="H101:K101"/>
    <mergeCell ref="M101:W101"/>
    <mergeCell ref="X101:AK101"/>
    <mergeCell ref="H102:K102"/>
    <mergeCell ref="L102:S102"/>
    <mergeCell ref="T102:AK102"/>
    <mergeCell ref="H103:K109"/>
    <mergeCell ref="T106:W106"/>
    <mergeCell ref="X106:AA106"/>
    <mergeCell ref="L107:S107"/>
    <mergeCell ref="T107:W107"/>
    <mergeCell ref="X107:AA107"/>
    <mergeCell ref="L108:S108"/>
    <mergeCell ref="T108:W108"/>
    <mergeCell ref="X108:AA108"/>
    <mergeCell ref="L103:S104"/>
    <mergeCell ref="T103:AA103"/>
    <mergeCell ref="L109:S109"/>
    <mergeCell ref="T109:W109"/>
    <mergeCell ref="X109:AA109"/>
    <mergeCell ref="D110:G118"/>
    <mergeCell ref="H110:K110"/>
    <mergeCell ref="M110:W110"/>
    <mergeCell ref="X110:AK110"/>
    <mergeCell ref="H111:K111"/>
    <mergeCell ref="L111:S111"/>
    <mergeCell ref="T111:AK111"/>
    <mergeCell ref="H112:K118"/>
    <mergeCell ref="L112:S113"/>
    <mergeCell ref="T112:AA112"/>
    <mergeCell ref="AB112:AK113"/>
    <mergeCell ref="T113:W113"/>
    <mergeCell ref="X113:AA113"/>
    <mergeCell ref="L114:S114"/>
    <mergeCell ref="T114:W114"/>
    <mergeCell ref="X114:AA114"/>
    <mergeCell ref="AB114:AK118"/>
    <mergeCell ref="L117:S117"/>
    <mergeCell ref="T117:W117"/>
    <mergeCell ref="X117:AA117"/>
    <mergeCell ref="L118:S118"/>
    <mergeCell ref="T118:W118"/>
    <mergeCell ref="X118:AA118"/>
    <mergeCell ref="L115:S115"/>
    <mergeCell ref="T115:W115"/>
    <mergeCell ref="X115:AA115"/>
    <mergeCell ref="L116:S116"/>
    <mergeCell ref="T116:W116"/>
    <mergeCell ref="X116:AA116"/>
    <mergeCell ref="D121:G122"/>
    <mergeCell ref="AE121:AK122"/>
    <mergeCell ref="D123:D124"/>
    <mergeCell ref="E123:G124"/>
    <mergeCell ref="H123:N124"/>
    <mergeCell ref="O123:S124"/>
    <mergeCell ref="T123:Y124"/>
    <mergeCell ref="Z123:AD124"/>
    <mergeCell ref="AE123:AK124"/>
    <mergeCell ref="Z126:AD126"/>
    <mergeCell ref="E127:G127"/>
    <mergeCell ref="H127:N127"/>
    <mergeCell ref="O127:S127"/>
    <mergeCell ref="T127:Y127"/>
    <mergeCell ref="Z127:AD127"/>
    <mergeCell ref="E125:G125"/>
    <mergeCell ref="H125:N125"/>
    <mergeCell ref="O125:S125"/>
    <mergeCell ref="T125:Y125"/>
    <mergeCell ref="Z125:AD125"/>
    <mergeCell ref="E126:G126"/>
    <mergeCell ref="H126:N126"/>
    <mergeCell ref="O126:S126"/>
    <mergeCell ref="T126:Y126"/>
    <mergeCell ref="H131:N131"/>
    <mergeCell ref="O131:S131"/>
    <mergeCell ref="T131:Y131"/>
    <mergeCell ref="Z131:AD131"/>
    <mergeCell ref="E128:G128"/>
    <mergeCell ref="H128:N128"/>
    <mergeCell ref="O128:S128"/>
    <mergeCell ref="T128:Y128"/>
    <mergeCell ref="Z128:AD128"/>
    <mergeCell ref="E129:G129"/>
    <mergeCell ref="H129:N129"/>
    <mergeCell ref="O129:S129"/>
    <mergeCell ref="T129:Y129"/>
    <mergeCell ref="Z129:AD129"/>
    <mergeCell ref="E134:G134"/>
    <mergeCell ref="H134:N134"/>
    <mergeCell ref="O134:S134"/>
    <mergeCell ref="T134:Y134"/>
    <mergeCell ref="Z134:AD134"/>
    <mergeCell ref="D137:G138"/>
    <mergeCell ref="AB137:AK138"/>
    <mergeCell ref="E132:G132"/>
    <mergeCell ref="H132:N132"/>
    <mergeCell ref="O132:S132"/>
    <mergeCell ref="T132:Y132"/>
    <mergeCell ref="Z132:AD132"/>
    <mergeCell ref="E133:G133"/>
    <mergeCell ref="H133:N133"/>
    <mergeCell ref="O133:S133"/>
    <mergeCell ref="T133:Y133"/>
    <mergeCell ref="Z133:AD133"/>
    <mergeCell ref="AE125:AK134"/>
    <mergeCell ref="E130:G130"/>
    <mergeCell ref="H130:N130"/>
    <mergeCell ref="O130:S130"/>
    <mergeCell ref="T130:Y130"/>
    <mergeCell ref="Z130:AD130"/>
    <mergeCell ref="E131:G131"/>
    <mergeCell ref="E142:G142"/>
    <mergeCell ref="H142:S142"/>
    <mergeCell ref="T142:AA142"/>
    <mergeCell ref="AB142:AF142"/>
    <mergeCell ref="E143:G143"/>
    <mergeCell ref="H143:S143"/>
    <mergeCell ref="T143:AA143"/>
    <mergeCell ref="AB143:AF143"/>
    <mergeCell ref="D139:D140"/>
    <mergeCell ref="E139:G140"/>
    <mergeCell ref="H139:S140"/>
    <mergeCell ref="T139:AA140"/>
    <mergeCell ref="AB139:AF140"/>
    <mergeCell ref="E141:G141"/>
    <mergeCell ref="H141:S141"/>
    <mergeCell ref="T141:AA141"/>
    <mergeCell ref="AB141:AF141"/>
    <mergeCell ref="E146:G146"/>
    <mergeCell ref="H146:S146"/>
    <mergeCell ref="T146:AA146"/>
    <mergeCell ref="AB146:AF146"/>
    <mergeCell ref="E147:G147"/>
    <mergeCell ref="H147:S147"/>
    <mergeCell ref="T147:AA147"/>
    <mergeCell ref="AB147:AF147"/>
    <mergeCell ref="E144:G144"/>
    <mergeCell ref="H144:S144"/>
    <mergeCell ref="T144:AA144"/>
    <mergeCell ref="AB144:AF144"/>
    <mergeCell ref="E145:G145"/>
    <mergeCell ref="H145:S145"/>
    <mergeCell ref="T145:AA145"/>
    <mergeCell ref="AB145:AF145"/>
    <mergeCell ref="E148:G148"/>
    <mergeCell ref="H148:S148"/>
    <mergeCell ref="T148:AA148"/>
    <mergeCell ref="E150:G150"/>
    <mergeCell ref="H150:S150"/>
    <mergeCell ref="T150:AA150"/>
    <mergeCell ref="AB148:AF148"/>
    <mergeCell ref="E149:G149"/>
    <mergeCell ref="H149:S149"/>
    <mergeCell ref="T149:AA149"/>
    <mergeCell ref="AB149:AF149"/>
    <mergeCell ref="AB150:AF150"/>
    <mergeCell ref="C151:AK151"/>
    <mergeCell ref="B153:F154"/>
    <mergeCell ref="G153:AK154"/>
    <mergeCell ref="G161:I161"/>
    <mergeCell ref="J161:N161"/>
    <mergeCell ref="O161:P161"/>
    <mergeCell ref="Q161:V161"/>
    <mergeCell ref="Q159:V159"/>
    <mergeCell ref="W159:AK162"/>
    <mergeCell ref="G160:I160"/>
    <mergeCell ref="J160:N160"/>
    <mergeCell ref="O160:P160"/>
    <mergeCell ref="Q160:V160"/>
    <mergeCell ref="G162:I162"/>
    <mergeCell ref="J162:N162"/>
    <mergeCell ref="O162:P162"/>
    <mergeCell ref="Q162:V162"/>
    <mergeCell ref="B159:F162"/>
    <mergeCell ref="G159:I159"/>
    <mergeCell ref="J159:N159"/>
    <mergeCell ref="O159:P159"/>
    <mergeCell ref="Q166:AK166"/>
    <mergeCell ref="B167:F168"/>
    <mergeCell ref="G167:K167"/>
    <mergeCell ref="L167:AK167"/>
    <mergeCell ref="G168:K168"/>
    <mergeCell ref="L168:AK168"/>
    <mergeCell ref="B163:F166"/>
    <mergeCell ref="G163:K163"/>
    <mergeCell ref="L163:AK163"/>
    <mergeCell ref="G164:I166"/>
    <mergeCell ref="J164:K164"/>
    <mergeCell ref="L164:AK164"/>
    <mergeCell ref="J165:K165"/>
    <mergeCell ref="L165:AK165"/>
    <mergeCell ref="J166:K166"/>
    <mergeCell ref="L166:P166"/>
    <mergeCell ref="B172:E176"/>
    <mergeCell ref="F172:G174"/>
    <mergeCell ref="H172:J172"/>
    <mergeCell ref="K172:AK172"/>
    <mergeCell ref="H173:J174"/>
    <mergeCell ref="K173:L173"/>
    <mergeCell ref="M173:S173"/>
    <mergeCell ref="T173:V173"/>
    <mergeCell ref="W173:AD173"/>
    <mergeCell ref="AE173:AF173"/>
    <mergeCell ref="AG173:AK173"/>
    <mergeCell ref="K174:L174"/>
    <mergeCell ref="M174:AK174"/>
    <mergeCell ref="F175:J175"/>
    <mergeCell ref="K175:AK175"/>
    <mergeCell ref="F176:J176"/>
    <mergeCell ref="K176:L176"/>
    <mergeCell ref="M176:S176"/>
    <mergeCell ref="U176:AK176"/>
    <mergeCell ref="B183:U183"/>
    <mergeCell ref="V183:Y183"/>
    <mergeCell ref="Z183:AC183"/>
    <mergeCell ref="AD183:AG183"/>
    <mergeCell ref="B177:E177"/>
    <mergeCell ref="F177:J177"/>
    <mergeCell ref="K177:Q177"/>
    <mergeCell ref="E179:AK179"/>
    <mergeCell ref="E180:AK180"/>
    <mergeCell ref="D186:AG186"/>
    <mergeCell ref="D187:U187"/>
    <mergeCell ref="V187:Y187"/>
    <mergeCell ref="Z187:AC187"/>
    <mergeCell ref="AD187:AG187"/>
    <mergeCell ref="D188:U188"/>
    <mergeCell ref="V188:Y188"/>
    <mergeCell ref="Z188:AC188"/>
    <mergeCell ref="AD188:AG188"/>
    <mergeCell ref="D189:U189"/>
    <mergeCell ref="V189:Y189"/>
    <mergeCell ref="Z189:AC189"/>
    <mergeCell ref="AD189:AG189"/>
    <mergeCell ref="D190:U190"/>
    <mergeCell ref="V190:Y190"/>
    <mergeCell ref="Z190:AC190"/>
    <mergeCell ref="AD190:AG190"/>
    <mergeCell ref="D191:U191"/>
    <mergeCell ref="V191:Y191"/>
    <mergeCell ref="Z191:AC191"/>
    <mergeCell ref="AD191:AG191"/>
    <mergeCell ref="D192:U192"/>
    <mergeCell ref="V192:Y192"/>
    <mergeCell ref="Z192:AC192"/>
    <mergeCell ref="AD192:AG192"/>
    <mergeCell ref="D193:U193"/>
    <mergeCell ref="V193:Y193"/>
    <mergeCell ref="Z193:AC193"/>
    <mergeCell ref="AD193:AG193"/>
    <mergeCell ref="D194:U194"/>
    <mergeCell ref="V194:Y194"/>
    <mergeCell ref="Z194:AC194"/>
    <mergeCell ref="AD194:AG194"/>
    <mergeCell ref="D195:U195"/>
    <mergeCell ref="V195:Y195"/>
    <mergeCell ref="Z195:AC195"/>
    <mergeCell ref="AD195:AG195"/>
    <mergeCell ref="D196:U196"/>
    <mergeCell ref="V196:Y196"/>
    <mergeCell ref="Z196:AC196"/>
    <mergeCell ref="AD196:AG196"/>
    <mergeCell ref="D197:U197"/>
    <mergeCell ref="V197:Y197"/>
    <mergeCell ref="Z197:AC197"/>
    <mergeCell ref="AD197:AG197"/>
    <mergeCell ref="D198:U198"/>
    <mergeCell ref="V198:Y198"/>
    <mergeCell ref="Z198:AC198"/>
    <mergeCell ref="AD198:AG198"/>
    <mergeCell ref="C199:AG199"/>
    <mergeCell ref="D201:U201"/>
    <mergeCell ref="V201:Y201"/>
    <mergeCell ref="Z201:AC201"/>
    <mergeCell ref="AD201:AG201"/>
    <mergeCell ref="V200:Y200"/>
    <mergeCell ref="D200:U200"/>
    <mergeCell ref="D202:U202"/>
    <mergeCell ref="V202:Y202"/>
    <mergeCell ref="Z202:AC202"/>
    <mergeCell ref="AD202:AG202"/>
    <mergeCell ref="D203:U203"/>
    <mergeCell ref="V203:Y203"/>
    <mergeCell ref="Z203:AC203"/>
    <mergeCell ref="AD203:AG203"/>
    <mergeCell ref="D204:U204"/>
    <mergeCell ref="V204:Y204"/>
    <mergeCell ref="Z204:AC204"/>
    <mergeCell ref="AD204:AG204"/>
    <mergeCell ref="D205:U205"/>
    <mergeCell ref="V205:Y205"/>
    <mergeCell ref="Z205:AC205"/>
    <mergeCell ref="AD205:AG205"/>
    <mergeCell ref="D207:U207"/>
    <mergeCell ref="V207:Y207"/>
    <mergeCell ref="Z207:AC207"/>
    <mergeCell ref="AD207:AG207"/>
    <mergeCell ref="D206:U206"/>
    <mergeCell ref="V206:Y206"/>
    <mergeCell ref="Z206:AC206"/>
    <mergeCell ref="AD206:AG206"/>
  </mergeCells>
  <phoneticPr fontId="4"/>
  <conditionalFormatting sqref="L163:AK163 L167:AK168 M176">
    <cfRule type="cellIs" dxfId="183" priority="19" operator="equal">
      <formula>""</formula>
    </cfRule>
  </conditionalFormatting>
  <conditionalFormatting sqref="J16:AK16">
    <cfRule type="expression" dxfId="182" priority="18">
      <formula>OR($F$10="■",$F$11="■",$F$12="■",$F$13="■")</formula>
    </cfRule>
  </conditionalFormatting>
  <conditionalFormatting sqref="D30:AK41 D43:AK44 D26:AK28">
    <cfRule type="expression" dxfId="181" priority="17">
      <formula>AND($F$12="■",$F$10&lt;&gt;"■")</formula>
    </cfRule>
  </conditionalFormatting>
  <conditionalFormatting sqref="D62:AK63 D81:AK92 D95:AK96 D101:AK118 D121:AK134 D137:AK150 D65:AK68 D64:E64 H64 L64:AK64 D71:AK79">
    <cfRule type="expression" dxfId="180" priority="16">
      <formula>AND(OR($F$10="■",$F$11="■",$F$13="■"),$F$12&lt;&gt;"■")</formula>
    </cfRule>
  </conditionalFormatting>
  <conditionalFormatting sqref="E45:AK54">
    <cfRule type="expression" dxfId="179" priority="14">
      <formula>$AF32="BGP"</formula>
    </cfRule>
  </conditionalFormatting>
  <conditionalFormatting sqref="Q28:S28 N64:Q68">
    <cfRule type="expression" dxfId="178" priority="13">
      <formula>$E28="新設"</formula>
    </cfRule>
  </conditionalFormatting>
  <conditionalFormatting sqref="N75:Q79">
    <cfRule type="expression" dxfId="177" priority="8">
      <formula>$E75="新設"</formula>
    </cfRule>
  </conditionalFormatting>
  <conditionalFormatting sqref="T28:AK28">
    <cfRule type="expression" dxfId="176" priority="7">
      <formula>OR($F$10="■",$F$11="■",$F$12="■",$F$13="■")</formula>
    </cfRule>
  </conditionalFormatting>
  <conditionalFormatting sqref="Y28:AB28">
    <cfRule type="expression" dxfId="175" priority="2">
      <formula>$T$28="その他接続"</formula>
    </cfRule>
  </conditionalFormatting>
  <conditionalFormatting sqref="AH28:AK28">
    <cfRule type="expression" dxfId="174" priority="1">
      <formula>$AC$28="その他接続"</formula>
    </cfRule>
  </conditionalFormatting>
  <dataValidations count="14">
    <dataValidation type="list" allowBlank="1" showInputMessage="1" showErrorMessage="1" sqref="R45:V54" xr:uid="{00000000-0002-0000-0400-000000000000}">
      <formula1>"お客様LAN側,NWC内"</formula1>
    </dataValidation>
    <dataValidation type="list" allowBlank="1" showInputMessage="1" showErrorMessage="1" sqref="AF32:AK41" xr:uid="{00000000-0002-0000-0400-000001000000}">
      <formula1>"BGP,PBR"</formula1>
    </dataValidation>
    <dataValidation allowBlank="1" showInputMessage="1" sqref="K177 R177" xr:uid="{00000000-0002-0000-0400-000002000000}"/>
    <dataValidation type="list" allowBlank="1" showInputMessage="1" showErrorMessage="1" sqref="E83:G92 E32:G41 E45:G54" xr:uid="{00000000-0002-0000-0400-000003000000}">
      <formula1>設定区分④</formula1>
    </dataValidation>
    <dataValidation type="list" allowBlank="1" showInputMessage="1" showErrorMessage="1" sqref="E125:G134 E141:G150" xr:uid="{00000000-0002-0000-0400-000004000000}">
      <formula1>設定区分③</formula1>
    </dataValidation>
    <dataValidation type="list" allowBlank="1" showInputMessage="1" showErrorMessage="1" sqref="F10:F13" xr:uid="{00000000-0002-0000-0400-000005000000}">
      <formula1>$AN10:$AO10</formula1>
    </dataValidation>
    <dataValidation type="list" allowBlank="1" showInputMessage="1" showErrorMessage="1" sqref="T105:T108 H71:H72 H95:H97 H121:H122 U116:W117 X114:X117 Y116:AA117 T118:AA118 T114:T117 U107:W108 X105:X108 Y107:AA108 T109:AA109 H137:H138" xr:uid="{00000000-0002-0000-0400-000006000000}">
      <formula1>"□,■"</formula1>
    </dataValidation>
    <dataValidation type="list" allowBlank="1" showInputMessage="1" showErrorMessage="1" sqref="E28:G28 F65:G68 E64:E68 E75:G79" xr:uid="{00000000-0002-0000-0400-000007000000}">
      <formula1>申込区分①</formula1>
    </dataValidation>
    <dataValidation type="list" allowBlank="1" showInputMessage="1" showErrorMessage="1" sqref="AC28 T28" xr:uid="{00000000-0002-0000-0400-000008000000}">
      <formula1>標準メニュー_接続元NWサービス</formula1>
    </dataValidation>
    <dataValidation imeMode="off" allowBlank="1" showInputMessage="1" showErrorMessage="1" sqref="N64:Q68 L101:X101 H75:K79 N75:Q79 H83:T92 L110:X110 H32:AE41 AH28 H64:H68 I65:K68" xr:uid="{00000000-0002-0000-0400-000009000000}"/>
    <dataValidation type="list" allowBlank="1" showInputMessage="1" showErrorMessage="1" sqref="L111:S111 L102:S102" xr:uid="{00000000-0002-0000-0400-00000A000000}">
      <formula1>設定区分②</formula1>
    </dataValidation>
    <dataValidation type="list" allowBlank="1" showInputMessage="1" showErrorMessage="1" sqref="AC19:AK19" xr:uid="{00000000-0002-0000-0400-00000B000000}">
      <formula1>作業時間帯</formula1>
    </dataValidation>
    <dataValidation type="list" allowBlank="1" showInputMessage="1" showErrorMessage="1" sqref="O125:S134" xr:uid="{00000000-0002-0000-0400-00000C000000}">
      <formula1>INDIRECT($H28)</formula1>
    </dataValidation>
    <dataValidation type="list" allowBlank="1" showInputMessage="1" showErrorMessage="1" sqref="N28 Q28" xr:uid="{00000000-0002-0000-0400-00000D000000}">
      <formula1>INDIRECT($H28)</formula1>
    </dataValidation>
  </dataValidations>
  <printOptions horizontalCentered="1"/>
  <pageMargins left="0" right="0" top="0" bottom="0" header="0.31496062992125984" footer="0.19685039370078741"/>
  <pageSetup paperSize="9" scale="66" fitToHeight="0" orientation="portrait" r:id="rId1"/>
  <headerFooter>
    <oddFooter>&amp;C&amp;"Meiryo UI,標準"&amp;9&amp;D_&amp;T　&amp;F　&amp;P/&amp;N</oddFooter>
  </headerFooter>
  <rowBreaks count="3" manualBreakCount="3">
    <brk id="59" max="37" man="1"/>
    <brk id="98" max="37" man="1"/>
    <brk id="156" max="37"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E000000}">
          <x14:formula1>
            <xm:f>リスト!$J$2</xm:f>
          </x14:formula1>
          <xm:sqref>H125:N134 H28:M28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5" tint="0.39997558519241921"/>
    <pageSetUpPr fitToPage="1"/>
  </sheetPr>
  <dimension ref="A1:AU150"/>
  <sheetViews>
    <sheetView showGridLines="0" view="pageBreakPreview" zoomScale="85" zoomScaleNormal="85" zoomScaleSheetLayoutView="85" workbookViewId="0"/>
  </sheetViews>
  <sheetFormatPr defaultColWidth="3.625" defaultRowHeight="18" customHeight="1" x14ac:dyDescent="0.4"/>
  <cols>
    <col min="1" max="39" width="3.625" style="34"/>
    <col min="40" max="41" width="3.625" style="34" hidden="1" customWidth="1"/>
    <col min="42" max="16384" width="3.625" style="34"/>
  </cols>
  <sheetData>
    <row r="1" spans="2:47" s="21" customFormat="1" ht="9.9499999999999993" customHeight="1" x14ac:dyDescent="0.4">
      <c r="B1" s="19"/>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row>
    <row r="2" spans="2:47" s="21" customFormat="1" ht="16.5" x14ac:dyDescent="0.4">
      <c r="B2" s="19" t="s">
        <v>230</v>
      </c>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row>
    <row r="3" spans="2:47" s="21" customFormat="1" ht="9.9499999999999993" customHeight="1" x14ac:dyDescent="0.4">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row>
    <row r="4" spans="2:47" s="24" customFormat="1" ht="30.75" customHeight="1" x14ac:dyDescent="0.4">
      <c r="B4" s="1125" t="s">
        <v>231</v>
      </c>
      <c r="C4" s="1125"/>
      <c r="D4" s="1125"/>
      <c r="E4" s="1125"/>
      <c r="F4" s="1125"/>
      <c r="G4" s="1125"/>
      <c r="H4" s="1125"/>
      <c r="I4" s="1125"/>
      <c r="J4" s="1125"/>
      <c r="K4" s="22" t="s">
        <v>232</v>
      </c>
      <c r="L4" s="1126" t="s">
        <v>233</v>
      </c>
      <c r="M4" s="1126"/>
      <c r="N4" s="1126"/>
      <c r="O4" s="1126"/>
      <c r="P4" s="1126"/>
      <c r="Q4" s="1127" t="s">
        <v>472</v>
      </c>
      <c r="R4" s="1127"/>
      <c r="S4" s="1127"/>
      <c r="T4" s="1127"/>
      <c r="U4" s="1127"/>
      <c r="V4" s="1127"/>
      <c r="W4" s="1127"/>
      <c r="X4" s="1127"/>
      <c r="Y4" s="1127"/>
      <c r="Z4" s="1127"/>
      <c r="AA4" s="1127"/>
      <c r="AB4" s="1127"/>
      <c r="AC4" s="1127"/>
      <c r="AD4" s="1127"/>
      <c r="AE4" s="1127"/>
      <c r="AF4" s="1127"/>
      <c r="AG4" s="1127"/>
      <c r="AH4" s="1127"/>
      <c r="AI4" s="1127"/>
      <c r="AJ4" s="1127"/>
      <c r="AK4" s="22" t="s">
        <v>176</v>
      </c>
      <c r="AL4" s="23"/>
      <c r="AM4" s="23"/>
      <c r="AN4" s="23"/>
      <c r="AO4" s="23"/>
      <c r="AP4" s="23"/>
      <c r="AQ4" s="23"/>
      <c r="AR4" s="23"/>
      <c r="AS4" s="23"/>
      <c r="AT4" s="23"/>
      <c r="AU4" s="23"/>
    </row>
    <row r="5" spans="2:47" s="24" customFormat="1" ht="9.9499999999999993" customHeight="1" x14ac:dyDescent="0.4">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3"/>
      <c r="AL5" s="23"/>
      <c r="AM5" s="23"/>
      <c r="AN5" s="23"/>
      <c r="AO5" s="23"/>
      <c r="AP5" s="23"/>
      <c r="AQ5" s="23"/>
      <c r="AR5" s="23"/>
      <c r="AS5" s="23"/>
      <c r="AT5" s="23"/>
      <c r="AU5" s="23"/>
    </row>
    <row r="6" spans="2:47" s="24" customFormat="1" ht="12" customHeight="1" x14ac:dyDescent="0.4">
      <c r="B6" s="19"/>
      <c r="C6" s="20"/>
      <c r="D6" s="20"/>
      <c r="E6" s="20"/>
      <c r="F6" s="20"/>
      <c r="G6" s="20"/>
      <c r="H6" s="20"/>
      <c r="I6" s="20"/>
      <c r="J6" s="20"/>
      <c r="K6" s="20"/>
      <c r="L6" s="20"/>
      <c r="M6" s="20"/>
      <c r="N6" s="26"/>
      <c r="O6" s="27"/>
      <c r="P6" s="27"/>
      <c r="Q6" s="28"/>
      <c r="R6" s="28"/>
      <c r="S6" s="28"/>
      <c r="T6" s="28"/>
      <c r="U6" s="28"/>
      <c r="V6" s="28"/>
      <c r="W6" s="28"/>
      <c r="X6" s="28"/>
      <c r="Y6" s="28"/>
      <c r="Z6" s="28"/>
      <c r="AA6" s="28"/>
      <c r="AB6" s="28"/>
      <c r="AC6" s="28"/>
      <c r="AD6" s="28"/>
      <c r="AE6" s="28"/>
      <c r="AF6" s="28"/>
      <c r="AG6" s="28"/>
      <c r="AH6" s="28"/>
      <c r="AI6" s="28"/>
      <c r="AJ6" s="28"/>
      <c r="AK6" s="29" t="s">
        <v>662</v>
      </c>
      <c r="AL6" s="23"/>
      <c r="AM6" s="23"/>
      <c r="AN6" s="23"/>
      <c r="AO6" s="23"/>
      <c r="AS6" s="255"/>
      <c r="AT6" s="255"/>
      <c r="AU6" s="255"/>
    </row>
    <row r="7" spans="2:47" s="24" customFormat="1" ht="15" customHeight="1" thickBot="1" x14ac:dyDescent="0.45">
      <c r="B7" s="30" t="s">
        <v>234</v>
      </c>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3"/>
      <c r="AL7" s="23"/>
      <c r="AM7" s="23"/>
      <c r="AN7" s="23"/>
      <c r="AO7" s="23"/>
      <c r="AS7" s="255"/>
      <c r="AT7" s="255"/>
      <c r="AU7" s="255"/>
    </row>
    <row r="8" spans="2:47" ht="18" customHeight="1" x14ac:dyDescent="0.4">
      <c r="B8" s="1128" t="s">
        <v>235</v>
      </c>
      <c r="C8" s="1129"/>
      <c r="D8" s="1129"/>
      <c r="E8" s="1130"/>
      <c r="F8" s="31" t="s">
        <v>236</v>
      </c>
      <c r="G8" s="32"/>
      <c r="H8" s="32"/>
      <c r="I8" s="32"/>
      <c r="J8" s="32"/>
      <c r="K8" s="32"/>
      <c r="L8" s="32"/>
      <c r="M8" s="32"/>
      <c r="N8" s="32"/>
      <c r="O8" s="31" t="s">
        <v>237</v>
      </c>
      <c r="P8" s="32"/>
      <c r="Q8" s="32"/>
      <c r="R8" s="32"/>
      <c r="S8" s="32"/>
      <c r="T8" s="32"/>
      <c r="U8" s="32"/>
      <c r="V8" s="32"/>
      <c r="W8" s="32"/>
      <c r="X8" s="32"/>
      <c r="Y8" s="32"/>
      <c r="Z8" s="32"/>
      <c r="AA8" s="32"/>
      <c r="AB8" s="32"/>
      <c r="AC8" s="32"/>
      <c r="AD8" s="32"/>
      <c r="AE8" s="32"/>
      <c r="AF8" s="32"/>
      <c r="AG8" s="32"/>
      <c r="AH8" s="32"/>
      <c r="AI8" s="32"/>
      <c r="AJ8" s="32"/>
      <c r="AK8" s="33"/>
      <c r="AS8" s="255"/>
      <c r="AT8" s="255"/>
      <c r="AU8" s="255"/>
    </row>
    <row r="9" spans="2:47" ht="18" customHeight="1" x14ac:dyDescent="0.4">
      <c r="B9" s="1131"/>
      <c r="C9" s="906"/>
      <c r="D9" s="906"/>
      <c r="E9" s="907"/>
      <c r="F9" s="35" t="s">
        <v>98</v>
      </c>
      <c r="G9" s="36" t="s">
        <v>238</v>
      </c>
      <c r="H9" s="37"/>
      <c r="I9" s="37"/>
      <c r="J9" s="37"/>
      <c r="K9" s="37"/>
      <c r="L9" s="37"/>
      <c r="M9" s="37"/>
      <c r="N9" s="37"/>
      <c r="O9" s="38"/>
      <c r="P9" s="39" t="s">
        <v>239</v>
      </c>
      <c r="Q9" s="39" t="s">
        <v>240</v>
      </c>
      <c r="R9" s="39" t="s">
        <v>241</v>
      </c>
      <c r="S9" s="39" t="s">
        <v>242</v>
      </c>
      <c r="T9" s="39" t="s">
        <v>243</v>
      </c>
      <c r="U9" s="39"/>
      <c r="V9" s="39"/>
      <c r="W9" s="39"/>
      <c r="X9" s="39"/>
      <c r="Y9" s="39"/>
      <c r="Z9" s="39"/>
      <c r="AA9" s="39"/>
      <c r="AB9" s="39"/>
      <c r="AC9" s="39"/>
      <c r="AD9" s="39"/>
      <c r="AE9" s="39"/>
      <c r="AF9" s="39"/>
      <c r="AG9" s="39"/>
      <c r="AH9" s="39"/>
      <c r="AI9" s="39"/>
      <c r="AJ9" s="39"/>
      <c r="AK9" s="40"/>
      <c r="AN9" s="34" t="s">
        <v>248</v>
      </c>
      <c r="AO9" s="34" t="str">
        <f>IF(AND($F$10="□",$F$11="□",$F$12="□",$F$13="□"),"■","")</f>
        <v>■</v>
      </c>
      <c r="AS9" s="255"/>
      <c r="AT9" s="255"/>
      <c r="AU9" s="255"/>
    </row>
    <row r="10" spans="2:47" ht="18" customHeight="1" x14ac:dyDescent="0.4">
      <c r="B10" s="1131"/>
      <c r="C10" s="906"/>
      <c r="D10" s="906"/>
      <c r="E10" s="907"/>
      <c r="F10" s="41" t="s">
        <v>98</v>
      </c>
      <c r="G10" s="42" t="s">
        <v>249</v>
      </c>
      <c r="H10" s="43"/>
      <c r="I10" s="43"/>
      <c r="J10" s="43"/>
      <c r="K10" s="43"/>
      <c r="L10" s="43"/>
      <c r="M10" s="43"/>
      <c r="N10" s="43"/>
      <c r="O10" s="44"/>
      <c r="P10" s="45"/>
      <c r="Q10" s="45" t="s">
        <v>240</v>
      </c>
      <c r="R10" s="45" t="s">
        <v>241</v>
      </c>
      <c r="S10" s="45"/>
      <c r="T10" s="45"/>
      <c r="U10" s="45"/>
      <c r="V10" s="45"/>
      <c r="W10" s="45"/>
      <c r="X10" s="45"/>
      <c r="Y10" s="45"/>
      <c r="Z10" s="45"/>
      <c r="AA10" s="45"/>
      <c r="AB10" s="45"/>
      <c r="AC10" s="45"/>
      <c r="AD10" s="45"/>
      <c r="AE10" s="45"/>
      <c r="AF10" s="45"/>
      <c r="AG10" s="45"/>
      <c r="AH10" s="45"/>
      <c r="AI10" s="45"/>
      <c r="AJ10" s="45"/>
      <c r="AK10" s="46"/>
      <c r="AN10" s="34" t="s">
        <v>98</v>
      </c>
      <c r="AO10" s="34" t="str">
        <f>IF(AND($F$9="□",$F$13="□"),"■","")</f>
        <v>■</v>
      </c>
      <c r="AS10" s="255"/>
      <c r="AT10" s="255"/>
      <c r="AU10" s="255"/>
    </row>
    <row r="11" spans="2:47" ht="18" customHeight="1" x14ac:dyDescent="0.4">
      <c r="B11" s="1131"/>
      <c r="C11" s="906"/>
      <c r="D11" s="906"/>
      <c r="E11" s="907"/>
      <c r="F11" s="41" t="s">
        <v>98</v>
      </c>
      <c r="G11" s="42" t="s">
        <v>637</v>
      </c>
      <c r="H11" s="43"/>
      <c r="I11" s="43"/>
      <c r="J11" s="43"/>
      <c r="K11" s="43"/>
      <c r="L11" s="43"/>
      <c r="M11" s="43"/>
      <c r="N11" s="43"/>
      <c r="O11" s="44"/>
      <c r="P11" s="45"/>
      <c r="Q11" s="45" t="s">
        <v>240</v>
      </c>
      <c r="R11" s="45" t="s">
        <v>241</v>
      </c>
      <c r="S11" s="45"/>
      <c r="T11" s="45"/>
      <c r="U11" s="45"/>
      <c r="V11" s="45"/>
      <c r="W11" s="45"/>
      <c r="X11" s="45"/>
      <c r="Y11" s="45"/>
      <c r="Z11" s="45"/>
      <c r="AA11" s="45"/>
      <c r="AB11" s="45"/>
      <c r="AC11" s="45"/>
      <c r="AD11" s="45"/>
      <c r="AE11" s="45"/>
      <c r="AF11" s="45"/>
      <c r="AG11" s="45"/>
      <c r="AH11" s="45"/>
      <c r="AI11" s="45"/>
      <c r="AJ11" s="45"/>
      <c r="AK11" s="46"/>
      <c r="AN11" s="34" t="s">
        <v>98</v>
      </c>
      <c r="AO11" s="34" t="str">
        <f>IF(AND($F$9="□",$F$13="□"),"■","")</f>
        <v>■</v>
      </c>
      <c r="AS11" s="263"/>
      <c r="AT11" s="263"/>
      <c r="AU11" s="263"/>
    </row>
    <row r="12" spans="2:47" ht="18" customHeight="1" x14ac:dyDescent="0.4">
      <c r="B12" s="1131"/>
      <c r="C12" s="906"/>
      <c r="D12" s="906"/>
      <c r="E12" s="907"/>
      <c r="F12" s="41" t="s">
        <v>98</v>
      </c>
      <c r="G12" s="42" t="s">
        <v>251</v>
      </c>
      <c r="H12" s="43"/>
      <c r="I12" s="43"/>
      <c r="J12" s="43"/>
      <c r="K12" s="43"/>
      <c r="L12" s="43"/>
      <c r="M12" s="43"/>
      <c r="N12" s="43"/>
      <c r="O12" s="44"/>
      <c r="P12" s="45"/>
      <c r="Q12" s="45" t="s">
        <v>240</v>
      </c>
      <c r="R12" s="47"/>
      <c r="S12" s="47" t="s">
        <v>473</v>
      </c>
      <c r="T12" s="45"/>
      <c r="U12" s="45"/>
      <c r="V12" s="45"/>
      <c r="W12" s="45"/>
      <c r="X12" s="45"/>
      <c r="Y12" s="45"/>
      <c r="Z12" s="45"/>
      <c r="AA12" s="45"/>
      <c r="AB12" s="45"/>
      <c r="AC12" s="45"/>
      <c r="AD12" s="45"/>
      <c r="AE12" s="45"/>
      <c r="AF12" s="45"/>
      <c r="AG12" s="45"/>
      <c r="AH12" s="45"/>
      <c r="AI12" s="45"/>
      <c r="AJ12" s="45"/>
      <c r="AK12" s="46"/>
      <c r="AN12" s="34" t="s">
        <v>98</v>
      </c>
      <c r="AO12" s="34" t="str">
        <f>IF(AND($F$9="□",$F$13="□"),"■","")</f>
        <v>■</v>
      </c>
      <c r="AS12" s="255"/>
      <c r="AT12" s="255"/>
      <c r="AU12" s="255"/>
    </row>
    <row r="13" spans="2:47" ht="18" customHeight="1" thickBot="1" x14ac:dyDescent="0.45">
      <c r="B13" s="1132"/>
      <c r="C13" s="1133"/>
      <c r="D13" s="1133"/>
      <c r="E13" s="1134"/>
      <c r="F13" s="48" t="s">
        <v>98</v>
      </c>
      <c r="G13" s="49" t="s">
        <v>253</v>
      </c>
      <c r="H13" s="50"/>
      <c r="I13" s="50"/>
      <c r="J13" s="50"/>
      <c r="K13" s="50"/>
      <c r="L13" s="50"/>
      <c r="M13" s="50"/>
      <c r="N13" s="50"/>
      <c r="O13" s="51"/>
      <c r="P13" s="52"/>
      <c r="Q13" s="52" t="s">
        <v>240</v>
      </c>
      <c r="R13" s="52" t="s">
        <v>241</v>
      </c>
      <c r="S13" s="52"/>
      <c r="T13" s="52"/>
      <c r="U13" s="52"/>
      <c r="V13" s="52"/>
      <c r="W13" s="52"/>
      <c r="X13" s="52"/>
      <c r="Y13" s="52"/>
      <c r="Z13" s="52"/>
      <c r="AA13" s="52"/>
      <c r="AB13" s="52"/>
      <c r="AC13" s="52"/>
      <c r="AD13" s="52"/>
      <c r="AE13" s="52"/>
      <c r="AF13" s="52"/>
      <c r="AG13" s="52"/>
      <c r="AH13" s="52"/>
      <c r="AI13" s="52"/>
      <c r="AJ13" s="52"/>
      <c r="AK13" s="53"/>
      <c r="AN13" s="34" t="s">
        <v>98</v>
      </c>
      <c r="AO13" s="34" t="str">
        <f>IF(AND($F$9="□",$F$10="□",$F$11="□",$F$12="□"),"■","")</f>
        <v>■</v>
      </c>
      <c r="AS13" s="255"/>
      <c r="AT13" s="255"/>
      <c r="AU13" s="255"/>
    </row>
    <row r="14" spans="2:47" ht="9.9499999999999993" customHeight="1" thickBot="1" x14ac:dyDescent="0.45">
      <c r="AS14" s="255"/>
      <c r="AT14" s="255"/>
      <c r="AU14" s="255"/>
    </row>
    <row r="15" spans="2:47" ht="18" customHeight="1" x14ac:dyDescent="0.4">
      <c r="B15" s="54" t="s">
        <v>239</v>
      </c>
      <c r="C15" s="1135" t="s">
        <v>254</v>
      </c>
      <c r="D15" s="1136"/>
      <c r="E15" s="1136"/>
      <c r="F15" s="1136"/>
      <c r="G15" s="1136"/>
      <c r="H15" s="1136"/>
      <c r="I15" s="1136"/>
      <c r="J15" s="1137"/>
      <c r="K15" s="1137"/>
      <c r="L15" s="1137"/>
      <c r="M15" s="1137"/>
      <c r="N15" s="1137"/>
      <c r="O15" s="1137"/>
      <c r="P15" s="1137"/>
      <c r="Q15" s="1137"/>
      <c r="R15" s="1137"/>
      <c r="S15" s="1137"/>
      <c r="T15" s="1137"/>
      <c r="U15" s="1137"/>
      <c r="V15" s="1137"/>
      <c r="W15" s="1137"/>
      <c r="X15" s="1137"/>
      <c r="Y15" s="1137"/>
      <c r="Z15" s="1137"/>
      <c r="AA15" s="1137"/>
      <c r="AB15" s="1137"/>
      <c r="AC15" s="1137"/>
      <c r="AD15" s="1137"/>
      <c r="AE15" s="1137"/>
      <c r="AF15" s="1137"/>
      <c r="AG15" s="1137"/>
      <c r="AH15" s="1137"/>
      <c r="AI15" s="1137"/>
      <c r="AJ15" s="1137"/>
      <c r="AK15" s="1138"/>
      <c r="AS15" s="255"/>
      <c r="AT15" s="255"/>
      <c r="AU15" s="255"/>
    </row>
    <row r="16" spans="2:47" ht="24" customHeight="1" thickBot="1" x14ac:dyDescent="0.45">
      <c r="B16" s="55"/>
      <c r="C16" s="56"/>
      <c r="D16" s="1141" t="s">
        <v>255</v>
      </c>
      <c r="E16" s="1142"/>
      <c r="F16" s="1142"/>
      <c r="G16" s="1142"/>
      <c r="H16" s="1142"/>
      <c r="I16" s="1143"/>
      <c r="J16" s="1144"/>
      <c r="K16" s="1145"/>
      <c r="L16" s="1145"/>
      <c r="M16" s="1145"/>
      <c r="N16" s="1145"/>
      <c r="O16" s="1145"/>
      <c r="P16" s="1145"/>
      <c r="Q16" s="1145"/>
      <c r="R16" s="1145"/>
      <c r="S16" s="1145"/>
      <c r="T16" s="1145"/>
      <c r="U16" s="1145"/>
      <c r="V16" s="1145"/>
      <c r="W16" s="1145"/>
      <c r="X16" s="1145"/>
      <c r="Y16" s="1145"/>
      <c r="Z16" s="1145"/>
      <c r="AA16" s="1145"/>
      <c r="AB16" s="1145"/>
      <c r="AC16" s="1145"/>
      <c r="AD16" s="1145"/>
      <c r="AE16" s="1145"/>
      <c r="AF16" s="1145"/>
      <c r="AG16" s="1145"/>
      <c r="AH16" s="1145"/>
      <c r="AI16" s="1145"/>
      <c r="AJ16" s="1145"/>
      <c r="AK16" s="1146"/>
      <c r="AS16" s="255"/>
      <c r="AT16" s="255"/>
      <c r="AU16" s="255"/>
    </row>
    <row r="17" spans="2:47" s="24" customFormat="1" ht="12" customHeight="1" thickBot="1" x14ac:dyDescent="0.45">
      <c r="B17" s="19"/>
      <c r="C17" s="20"/>
      <c r="D17" s="20"/>
      <c r="E17" s="20"/>
      <c r="F17" s="20"/>
      <c r="G17" s="20"/>
      <c r="H17" s="20"/>
      <c r="I17" s="20"/>
      <c r="J17" s="20"/>
      <c r="K17" s="20"/>
      <c r="L17" s="20"/>
      <c r="M17" s="20"/>
      <c r="N17" s="26"/>
      <c r="O17" s="27"/>
      <c r="P17" s="27"/>
      <c r="Q17" s="28"/>
      <c r="R17" s="28"/>
      <c r="S17" s="28"/>
      <c r="T17" s="28"/>
      <c r="U17" s="28"/>
      <c r="V17" s="28"/>
      <c r="W17" s="28"/>
      <c r="X17" s="28"/>
      <c r="Y17" s="28"/>
      <c r="Z17" s="28"/>
      <c r="AA17" s="28"/>
      <c r="AB17" s="28"/>
      <c r="AC17" s="28"/>
      <c r="AD17" s="28"/>
      <c r="AE17" s="28"/>
      <c r="AF17" s="28"/>
      <c r="AG17" s="28"/>
      <c r="AH17" s="28"/>
      <c r="AI17" s="28"/>
      <c r="AJ17" s="28"/>
      <c r="AK17" s="29"/>
      <c r="AL17" s="23"/>
      <c r="AM17" s="23"/>
      <c r="AN17" s="23"/>
      <c r="AO17" s="23"/>
      <c r="AS17" s="255"/>
      <c r="AT17" s="255"/>
      <c r="AU17" s="255"/>
    </row>
    <row r="18" spans="2:47" ht="18" customHeight="1" x14ac:dyDescent="0.4">
      <c r="B18" s="54" t="s">
        <v>240</v>
      </c>
      <c r="C18" s="1135" t="s">
        <v>256</v>
      </c>
      <c r="D18" s="1136"/>
      <c r="E18" s="1136"/>
      <c r="F18" s="1136"/>
      <c r="G18" s="1136"/>
      <c r="H18" s="1136"/>
      <c r="I18" s="1136"/>
      <c r="J18" s="1137"/>
      <c r="K18" s="1137"/>
      <c r="L18" s="1137"/>
      <c r="M18" s="1137"/>
      <c r="N18" s="1137"/>
      <c r="O18" s="1137"/>
      <c r="P18" s="1137"/>
      <c r="Q18" s="1137"/>
      <c r="R18" s="1137"/>
      <c r="S18" s="1137"/>
      <c r="T18" s="1137"/>
      <c r="U18" s="1137"/>
      <c r="V18" s="1137"/>
      <c r="W18" s="1137"/>
      <c r="X18" s="1137"/>
      <c r="Y18" s="1137"/>
      <c r="Z18" s="1137"/>
      <c r="AA18" s="1137"/>
      <c r="AB18" s="1137"/>
      <c r="AC18" s="1137"/>
      <c r="AD18" s="1137"/>
      <c r="AE18" s="1137"/>
      <c r="AF18" s="1137"/>
      <c r="AG18" s="1137"/>
      <c r="AH18" s="1137"/>
      <c r="AI18" s="1137"/>
      <c r="AJ18" s="1137"/>
      <c r="AK18" s="1138"/>
    </row>
    <row r="19" spans="2:47" ht="24" customHeight="1" thickBot="1" x14ac:dyDescent="0.45">
      <c r="B19" s="55"/>
      <c r="C19" s="56"/>
      <c r="D19" s="1141" t="s">
        <v>257</v>
      </c>
      <c r="E19" s="1142"/>
      <c r="F19" s="1142"/>
      <c r="G19" s="1142"/>
      <c r="H19" s="1142"/>
      <c r="I19" s="1143"/>
      <c r="J19" s="1147"/>
      <c r="K19" s="1148"/>
      <c r="L19" s="1148"/>
      <c r="M19" s="1148"/>
      <c r="N19" s="1148"/>
      <c r="O19" s="1148"/>
      <c r="P19" s="1148"/>
      <c r="Q19" s="1148"/>
      <c r="R19" s="1148"/>
      <c r="S19" s="1148"/>
      <c r="T19" s="1148"/>
      <c r="U19" s="1148"/>
      <c r="V19" s="1148"/>
      <c r="W19" s="1149"/>
      <c r="X19" s="1150" t="s">
        <v>258</v>
      </c>
      <c r="Y19" s="1151"/>
      <c r="Z19" s="1151"/>
      <c r="AA19" s="1151"/>
      <c r="AB19" s="1152"/>
      <c r="AC19" s="1153"/>
      <c r="AD19" s="1154"/>
      <c r="AE19" s="1154"/>
      <c r="AF19" s="1154"/>
      <c r="AG19" s="1154"/>
      <c r="AH19" s="1154"/>
      <c r="AI19" s="1154"/>
      <c r="AJ19" s="1154"/>
      <c r="AK19" s="1155"/>
    </row>
    <row r="20" spans="2:47" ht="12" customHeight="1" x14ac:dyDescent="0.4">
      <c r="B20" s="57" t="s">
        <v>260</v>
      </c>
      <c r="C20" s="1139" t="s">
        <v>649</v>
      </c>
      <c r="D20" s="1139"/>
      <c r="E20" s="1139"/>
      <c r="F20" s="1139"/>
      <c r="G20" s="1139"/>
      <c r="H20" s="1139"/>
      <c r="I20" s="1139"/>
      <c r="J20" s="1139"/>
      <c r="K20" s="1139"/>
      <c r="L20" s="1139"/>
      <c r="M20" s="1139"/>
      <c r="N20" s="1139"/>
      <c r="O20" s="1139"/>
      <c r="P20" s="1139"/>
      <c r="Q20" s="1139"/>
      <c r="R20" s="1139"/>
      <c r="S20" s="1139"/>
      <c r="T20" s="1139"/>
      <c r="U20" s="1139"/>
      <c r="V20" s="1139"/>
      <c r="W20" s="1139"/>
      <c r="X20" s="1139"/>
      <c r="Y20" s="1139"/>
      <c r="Z20" s="1139"/>
      <c r="AA20" s="1139"/>
      <c r="AB20" s="1139"/>
      <c r="AC20" s="1139"/>
      <c r="AD20" s="1139"/>
      <c r="AE20" s="1139"/>
      <c r="AF20" s="1139"/>
      <c r="AG20" s="1139"/>
      <c r="AH20" s="1139"/>
      <c r="AI20" s="1139"/>
      <c r="AJ20" s="1139"/>
      <c r="AK20" s="1139"/>
    </row>
    <row r="21" spans="2:47" ht="12" customHeight="1" x14ac:dyDescent="0.4">
      <c r="B21" s="57" t="s">
        <v>261</v>
      </c>
      <c r="C21" s="1139" t="s">
        <v>474</v>
      </c>
      <c r="D21" s="1139"/>
      <c r="E21" s="1139"/>
      <c r="F21" s="1139"/>
      <c r="G21" s="1139"/>
      <c r="H21" s="1139"/>
      <c r="I21" s="1139"/>
      <c r="J21" s="1139"/>
      <c r="K21" s="1139"/>
      <c r="L21" s="1139"/>
      <c r="M21" s="1139"/>
      <c r="N21" s="1139"/>
      <c r="O21" s="1139"/>
      <c r="P21" s="1139"/>
      <c r="Q21" s="1139"/>
      <c r="R21" s="1139"/>
      <c r="S21" s="1139"/>
      <c r="T21" s="1139"/>
      <c r="U21" s="1139"/>
      <c r="V21" s="1139"/>
      <c r="W21" s="1139"/>
      <c r="X21" s="1139"/>
      <c r="Y21" s="1139"/>
      <c r="Z21" s="1139"/>
      <c r="AA21" s="1139"/>
      <c r="AB21" s="1139"/>
      <c r="AC21" s="1139"/>
      <c r="AD21" s="1139"/>
      <c r="AE21" s="1139"/>
      <c r="AF21" s="1139"/>
      <c r="AG21" s="1139"/>
      <c r="AH21" s="1139"/>
      <c r="AI21" s="1139"/>
      <c r="AJ21" s="1139"/>
      <c r="AK21" s="1139"/>
    </row>
    <row r="22" spans="2:47" ht="12" customHeight="1" x14ac:dyDescent="0.4">
      <c r="B22" s="57" t="s">
        <v>263</v>
      </c>
      <c r="C22" s="1139" t="s">
        <v>264</v>
      </c>
      <c r="D22" s="1139"/>
      <c r="E22" s="1139"/>
      <c r="F22" s="1139"/>
      <c r="G22" s="1139"/>
      <c r="H22" s="1139"/>
      <c r="I22" s="1139"/>
      <c r="J22" s="1139"/>
      <c r="K22" s="1139"/>
      <c r="L22" s="1139"/>
      <c r="M22" s="1139"/>
      <c r="N22" s="1139"/>
      <c r="O22" s="1139"/>
      <c r="P22" s="1139"/>
      <c r="Q22" s="1139"/>
      <c r="R22" s="1139"/>
      <c r="S22" s="1139"/>
      <c r="T22" s="1139"/>
      <c r="U22" s="1139"/>
      <c r="V22" s="1139"/>
      <c r="W22" s="1139"/>
      <c r="X22" s="1139"/>
      <c r="Y22" s="1139"/>
      <c r="Z22" s="1139"/>
      <c r="AA22" s="1139"/>
      <c r="AB22" s="1139"/>
      <c r="AC22" s="1139"/>
      <c r="AD22" s="1139"/>
      <c r="AE22" s="1139"/>
      <c r="AF22" s="1139"/>
      <c r="AG22" s="1139"/>
      <c r="AH22" s="1139"/>
      <c r="AI22" s="1139"/>
      <c r="AJ22" s="1139"/>
      <c r="AK22" s="1139"/>
    </row>
    <row r="23" spans="2:47" ht="4.5" customHeight="1" x14ac:dyDescent="0.4"/>
    <row r="24" spans="2:47" ht="18" customHeight="1" thickBot="1" x14ac:dyDescent="0.45">
      <c r="B24" s="58" t="s">
        <v>475</v>
      </c>
    </row>
    <row r="25" spans="2:47" s="66" customFormat="1" ht="18" customHeight="1" x14ac:dyDescent="0.4">
      <c r="B25" s="59" t="s">
        <v>241</v>
      </c>
      <c r="C25" s="60">
        <v>1</v>
      </c>
      <c r="D25" s="61" t="s">
        <v>443</v>
      </c>
      <c r="E25" s="62"/>
      <c r="F25" s="62"/>
      <c r="G25" s="62"/>
      <c r="H25" s="62"/>
      <c r="I25" s="62"/>
      <c r="J25" s="62"/>
      <c r="K25" s="63"/>
      <c r="L25" s="63"/>
      <c r="M25" s="63"/>
      <c r="N25" s="63"/>
      <c r="O25" s="63"/>
      <c r="P25" s="63"/>
      <c r="Q25" s="63"/>
      <c r="R25" s="63"/>
      <c r="S25" s="63"/>
      <c r="T25" s="63"/>
      <c r="U25" s="64"/>
      <c r="V25" s="64"/>
      <c r="W25" s="64"/>
      <c r="X25" s="64"/>
      <c r="Y25" s="64"/>
      <c r="Z25" s="64"/>
      <c r="AA25" s="64"/>
      <c r="AB25" s="64"/>
      <c r="AC25" s="64"/>
      <c r="AD25" s="64"/>
      <c r="AE25" s="64"/>
      <c r="AF25" s="64"/>
      <c r="AG25" s="64"/>
      <c r="AH25" s="64"/>
      <c r="AI25" s="64"/>
      <c r="AJ25" s="64"/>
      <c r="AK25" s="65"/>
    </row>
    <row r="26" spans="2:47" s="66" customFormat="1" ht="18" customHeight="1" x14ac:dyDescent="0.4">
      <c r="B26" s="67"/>
      <c r="C26" s="68"/>
      <c r="D26" s="1072" t="s">
        <v>267</v>
      </c>
      <c r="E26" s="1073" t="s">
        <v>268</v>
      </c>
      <c r="F26" s="1074"/>
      <c r="G26" s="1088"/>
      <c r="H26" s="1073" t="s">
        <v>269</v>
      </c>
      <c r="I26" s="1183"/>
      <c r="J26" s="1183"/>
      <c r="K26" s="1183"/>
      <c r="L26" s="1183"/>
      <c r="M26" s="1184"/>
      <c r="N26" s="999" t="s">
        <v>270</v>
      </c>
      <c r="O26" s="1000"/>
      <c r="P26" s="1000"/>
      <c r="Q26" s="1000"/>
      <c r="R26" s="1000"/>
      <c r="S26" s="1001"/>
      <c r="T26" s="999" t="s">
        <v>271</v>
      </c>
      <c r="U26" s="1188"/>
      <c r="V26" s="1188"/>
      <c r="W26" s="1188"/>
      <c r="X26" s="1188"/>
      <c r="Y26" s="1188"/>
      <c r="Z26" s="1188"/>
      <c r="AA26" s="1188"/>
      <c r="AB26" s="1189"/>
      <c r="AC26" s="999" t="s">
        <v>272</v>
      </c>
      <c r="AD26" s="1188"/>
      <c r="AE26" s="1188"/>
      <c r="AF26" s="1188"/>
      <c r="AG26" s="1188"/>
      <c r="AH26" s="1188"/>
      <c r="AI26" s="1188"/>
      <c r="AJ26" s="1188"/>
      <c r="AK26" s="1190"/>
    </row>
    <row r="27" spans="2:47" s="66" customFormat="1" ht="18" customHeight="1" x14ac:dyDescent="0.4">
      <c r="B27" s="67"/>
      <c r="C27" s="68"/>
      <c r="D27" s="995"/>
      <c r="E27" s="996"/>
      <c r="F27" s="997"/>
      <c r="G27" s="998"/>
      <c r="H27" s="1185"/>
      <c r="I27" s="1186"/>
      <c r="J27" s="1186"/>
      <c r="K27" s="1186"/>
      <c r="L27" s="1186"/>
      <c r="M27" s="1187"/>
      <c r="N27" s="999" t="s">
        <v>273</v>
      </c>
      <c r="O27" s="1000"/>
      <c r="P27" s="1001"/>
      <c r="Q27" s="999" t="s">
        <v>274</v>
      </c>
      <c r="R27" s="1000"/>
      <c r="S27" s="1001"/>
      <c r="T27" s="999" t="s">
        <v>275</v>
      </c>
      <c r="U27" s="1188"/>
      <c r="V27" s="1188"/>
      <c r="W27" s="1188"/>
      <c r="X27" s="1189"/>
      <c r="Y27" s="999" t="s">
        <v>276</v>
      </c>
      <c r="Z27" s="1188"/>
      <c r="AA27" s="1188"/>
      <c r="AB27" s="1189"/>
      <c r="AC27" s="999" t="s">
        <v>275</v>
      </c>
      <c r="AD27" s="1188"/>
      <c r="AE27" s="1188"/>
      <c r="AF27" s="1188"/>
      <c r="AG27" s="1189"/>
      <c r="AH27" s="999" t="s">
        <v>276</v>
      </c>
      <c r="AI27" s="1188"/>
      <c r="AJ27" s="1188"/>
      <c r="AK27" s="1190"/>
    </row>
    <row r="28" spans="2:47" s="66" customFormat="1" ht="18" customHeight="1" x14ac:dyDescent="0.4">
      <c r="B28" s="67"/>
      <c r="C28" s="68"/>
      <c r="D28" s="242">
        <v>1</v>
      </c>
      <c r="E28" s="972"/>
      <c r="F28" s="973"/>
      <c r="G28" s="974"/>
      <c r="H28" s="951" t="s">
        <v>476</v>
      </c>
      <c r="I28" s="1178"/>
      <c r="J28" s="1178"/>
      <c r="K28" s="1178"/>
      <c r="L28" s="1178"/>
      <c r="M28" s="1179"/>
      <c r="N28" s="972"/>
      <c r="O28" s="973"/>
      <c r="P28" s="974"/>
      <c r="Q28" s="972"/>
      <c r="R28" s="973"/>
      <c r="S28" s="974"/>
      <c r="T28" s="972"/>
      <c r="U28" s="1180"/>
      <c r="V28" s="1180"/>
      <c r="W28" s="1180"/>
      <c r="X28" s="1181"/>
      <c r="Y28" s="972"/>
      <c r="Z28" s="1180"/>
      <c r="AA28" s="1180"/>
      <c r="AB28" s="1181"/>
      <c r="AC28" s="972"/>
      <c r="AD28" s="1180"/>
      <c r="AE28" s="1180"/>
      <c r="AF28" s="1180"/>
      <c r="AG28" s="1181"/>
      <c r="AH28" s="1058"/>
      <c r="AI28" s="1180"/>
      <c r="AJ28" s="1180"/>
      <c r="AK28" s="1182"/>
    </row>
    <row r="29" spans="2:47" s="66" customFormat="1" ht="18" customHeight="1" x14ac:dyDescent="0.4">
      <c r="B29" s="69"/>
      <c r="C29" s="70">
        <v>2</v>
      </c>
      <c r="D29" s="137" t="s">
        <v>477</v>
      </c>
      <c r="E29" s="138"/>
      <c r="F29" s="109"/>
      <c r="G29" s="109"/>
      <c r="H29" s="109"/>
      <c r="I29" s="109"/>
      <c r="J29" s="109"/>
      <c r="K29" s="139"/>
      <c r="L29" s="139"/>
      <c r="M29" s="139"/>
      <c r="N29" s="139"/>
      <c r="O29" s="139"/>
      <c r="P29" s="139"/>
      <c r="Q29" s="139"/>
      <c r="R29" s="139"/>
      <c r="S29" s="139"/>
      <c r="T29" s="75"/>
      <c r="U29" s="139"/>
      <c r="V29" s="139"/>
      <c r="W29" s="139"/>
      <c r="X29" s="139"/>
      <c r="Y29" s="139"/>
      <c r="Z29" s="139"/>
      <c r="AA29" s="139"/>
      <c r="AB29" s="74"/>
      <c r="AC29" s="74"/>
      <c r="AD29" s="74"/>
      <c r="AE29" s="74"/>
      <c r="AF29" s="74"/>
      <c r="AG29" s="74"/>
      <c r="AH29" s="74"/>
      <c r="AI29" s="75"/>
      <c r="AJ29" s="75"/>
      <c r="AK29" s="76"/>
    </row>
    <row r="30" spans="2:47" s="66" customFormat="1" ht="18" customHeight="1" x14ac:dyDescent="0.4">
      <c r="B30" s="67"/>
      <c r="C30" s="140"/>
      <c r="D30" s="994" t="s">
        <v>267</v>
      </c>
      <c r="E30" s="999" t="s">
        <v>282</v>
      </c>
      <c r="F30" s="1000"/>
      <c r="G30" s="1001"/>
      <c r="H30" s="1074" t="s">
        <v>478</v>
      </c>
      <c r="I30" s="1074"/>
      <c r="J30" s="1074"/>
      <c r="K30" s="1074"/>
      <c r="L30" s="1074"/>
      <c r="M30" s="1074"/>
      <c r="N30" s="1074"/>
      <c r="O30" s="1074"/>
      <c r="P30" s="1074"/>
      <c r="Q30" s="1074"/>
      <c r="R30" s="1074"/>
      <c r="S30" s="1088"/>
      <c r="T30" s="999" t="s">
        <v>479</v>
      </c>
      <c r="U30" s="1000"/>
      <c r="V30" s="1000"/>
      <c r="W30" s="1000"/>
      <c r="X30" s="1000"/>
      <c r="Y30" s="1000"/>
      <c r="Z30" s="1000"/>
      <c r="AA30" s="1000"/>
      <c r="AB30" s="1000"/>
      <c r="AC30" s="1000"/>
      <c r="AD30" s="1000"/>
      <c r="AE30" s="1000"/>
      <c r="AF30" s="1000"/>
      <c r="AG30" s="1000"/>
      <c r="AH30" s="1000"/>
      <c r="AI30" s="1000"/>
      <c r="AJ30" s="1000"/>
      <c r="AK30" s="1123"/>
    </row>
    <row r="31" spans="2:47" s="66" customFormat="1" ht="18" customHeight="1" x14ac:dyDescent="0.4">
      <c r="B31" s="67"/>
      <c r="C31" s="140"/>
      <c r="D31" s="995"/>
      <c r="E31" s="999"/>
      <c r="F31" s="1000"/>
      <c r="G31" s="1001"/>
      <c r="H31" s="997"/>
      <c r="I31" s="997"/>
      <c r="J31" s="997"/>
      <c r="K31" s="997"/>
      <c r="L31" s="997"/>
      <c r="M31" s="997"/>
      <c r="N31" s="997"/>
      <c r="O31" s="997"/>
      <c r="P31" s="997"/>
      <c r="Q31" s="997"/>
      <c r="R31" s="997"/>
      <c r="S31" s="998"/>
      <c r="T31" s="999" t="s">
        <v>480</v>
      </c>
      <c r="U31" s="1000"/>
      <c r="V31" s="1000"/>
      <c r="W31" s="1001"/>
      <c r="X31" s="999" t="s">
        <v>481</v>
      </c>
      <c r="Y31" s="1000"/>
      <c r="Z31" s="1001"/>
      <c r="AA31" s="999" t="s">
        <v>681</v>
      </c>
      <c r="AB31" s="1000"/>
      <c r="AC31" s="1000"/>
      <c r="AD31" s="1001"/>
      <c r="AE31" s="999" t="s">
        <v>682</v>
      </c>
      <c r="AF31" s="1000"/>
      <c r="AG31" s="1000"/>
      <c r="AH31" s="1001"/>
      <c r="AI31" s="1175" t="s">
        <v>482</v>
      </c>
      <c r="AJ31" s="1176"/>
      <c r="AK31" s="1177"/>
    </row>
    <row r="32" spans="2:47" s="66" customFormat="1" ht="18" customHeight="1" x14ac:dyDescent="0.4">
      <c r="B32" s="67"/>
      <c r="C32" s="68"/>
      <c r="D32" s="242">
        <v>1</v>
      </c>
      <c r="E32" s="972"/>
      <c r="F32" s="973"/>
      <c r="G32" s="974"/>
      <c r="H32" s="973"/>
      <c r="I32" s="973"/>
      <c r="J32" s="973"/>
      <c r="K32" s="973"/>
      <c r="L32" s="973"/>
      <c r="M32" s="973"/>
      <c r="N32" s="973"/>
      <c r="O32" s="973"/>
      <c r="P32" s="973"/>
      <c r="Q32" s="973"/>
      <c r="R32" s="973"/>
      <c r="S32" s="974"/>
      <c r="T32" s="972"/>
      <c r="U32" s="973"/>
      <c r="V32" s="973"/>
      <c r="W32" s="973"/>
      <c r="X32" s="972"/>
      <c r="Y32" s="973"/>
      <c r="Z32" s="974"/>
      <c r="AA32" s="972"/>
      <c r="AB32" s="973"/>
      <c r="AC32" s="973"/>
      <c r="AD32" s="974"/>
      <c r="AE32" s="972"/>
      <c r="AF32" s="973"/>
      <c r="AG32" s="973"/>
      <c r="AH32" s="974"/>
      <c r="AI32" s="1163" t="str">
        <f>IF(OR(T32="",T32="利用なし",T32="お客様宅内FW"),"-","サービス接続ルーター")</f>
        <v>-</v>
      </c>
      <c r="AJ32" s="1164"/>
      <c r="AK32" s="1165"/>
    </row>
    <row r="33" spans="2:37" s="66" customFormat="1" ht="18" customHeight="1" x14ac:dyDescent="0.4">
      <c r="B33" s="67"/>
      <c r="C33" s="68"/>
      <c r="D33" s="242">
        <v>2</v>
      </c>
      <c r="E33" s="972"/>
      <c r="F33" s="973"/>
      <c r="G33" s="974"/>
      <c r="H33" s="973"/>
      <c r="I33" s="973"/>
      <c r="J33" s="973"/>
      <c r="K33" s="973"/>
      <c r="L33" s="973"/>
      <c r="M33" s="973"/>
      <c r="N33" s="973"/>
      <c r="O33" s="973"/>
      <c r="P33" s="973"/>
      <c r="Q33" s="973"/>
      <c r="R33" s="973"/>
      <c r="S33" s="974"/>
      <c r="T33" s="972"/>
      <c r="U33" s="973"/>
      <c r="V33" s="973"/>
      <c r="W33" s="973"/>
      <c r="X33" s="972"/>
      <c r="Y33" s="973"/>
      <c r="Z33" s="974"/>
      <c r="AA33" s="972"/>
      <c r="AB33" s="973"/>
      <c r="AC33" s="973"/>
      <c r="AD33" s="974"/>
      <c r="AE33" s="972"/>
      <c r="AF33" s="973"/>
      <c r="AG33" s="973"/>
      <c r="AH33" s="974"/>
      <c r="AI33" s="1163" t="str">
        <f t="shared" ref="AI33:AI41" si="0">IF(OR(T33="",T33="利用なし",T33="お客様宅内FW"),"-","サービス接続ルーター")</f>
        <v>-</v>
      </c>
      <c r="AJ33" s="1164"/>
      <c r="AK33" s="1165"/>
    </row>
    <row r="34" spans="2:37" s="66" customFormat="1" ht="18" customHeight="1" x14ac:dyDescent="0.4">
      <c r="B34" s="67"/>
      <c r="C34" s="68"/>
      <c r="D34" s="242">
        <v>3</v>
      </c>
      <c r="E34" s="972"/>
      <c r="F34" s="973"/>
      <c r="G34" s="974"/>
      <c r="H34" s="973"/>
      <c r="I34" s="973"/>
      <c r="J34" s="973"/>
      <c r="K34" s="973"/>
      <c r="L34" s="973"/>
      <c r="M34" s="973"/>
      <c r="N34" s="973"/>
      <c r="O34" s="973"/>
      <c r="P34" s="973"/>
      <c r="Q34" s="973"/>
      <c r="R34" s="973"/>
      <c r="S34" s="974"/>
      <c r="T34" s="972"/>
      <c r="U34" s="973"/>
      <c r="V34" s="973"/>
      <c r="W34" s="973"/>
      <c r="X34" s="972"/>
      <c r="Y34" s="973"/>
      <c r="Z34" s="974"/>
      <c r="AA34" s="972"/>
      <c r="AB34" s="973"/>
      <c r="AC34" s="973"/>
      <c r="AD34" s="974"/>
      <c r="AE34" s="972"/>
      <c r="AF34" s="973"/>
      <c r="AG34" s="973"/>
      <c r="AH34" s="974"/>
      <c r="AI34" s="1163" t="str">
        <f t="shared" si="0"/>
        <v>-</v>
      </c>
      <c r="AJ34" s="1164"/>
      <c r="AK34" s="1165"/>
    </row>
    <row r="35" spans="2:37" s="66" customFormat="1" ht="18" customHeight="1" x14ac:dyDescent="0.4">
      <c r="B35" s="67"/>
      <c r="C35" s="68"/>
      <c r="D35" s="242">
        <v>4</v>
      </c>
      <c r="E35" s="972"/>
      <c r="F35" s="973"/>
      <c r="G35" s="974"/>
      <c r="H35" s="973"/>
      <c r="I35" s="973"/>
      <c r="J35" s="973"/>
      <c r="K35" s="973"/>
      <c r="L35" s="973"/>
      <c r="M35" s="973"/>
      <c r="N35" s="973"/>
      <c r="O35" s="973"/>
      <c r="P35" s="973"/>
      <c r="Q35" s="973"/>
      <c r="R35" s="973"/>
      <c r="S35" s="974"/>
      <c r="T35" s="972"/>
      <c r="U35" s="973"/>
      <c r="V35" s="973"/>
      <c r="W35" s="973"/>
      <c r="X35" s="972"/>
      <c r="Y35" s="973"/>
      <c r="Z35" s="974"/>
      <c r="AA35" s="972"/>
      <c r="AB35" s="973"/>
      <c r="AC35" s="973"/>
      <c r="AD35" s="974"/>
      <c r="AE35" s="972"/>
      <c r="AF35" s="973"/>
      <c r="AG35" s="973"/>
      <c r="AH35" s="974"/>
      <c r="AI35" s="1163" t="str">
        <f t="shared" si="0"/>
        <v>-</v>
      </c>
      <c r="AJ35" s="1164"/>
      <c r="AK35" s="1165"/>
    </row>
    <row r="36" spans="2:37" s="66" customFormat="1" ht="18" customHeight="1" x14ac:dyDescent="0.4">
      <c r="B36" s="67"/>
      <c r="C36" s="68"/>
      <c r="D36" s="242">
        <v>5</v>
      </c>
      <c r="E36" s="972"/>
      <c r="F36" s="973"/>
      <c r="G36" s="974"/>
      <c r="H36" s="973"/>
      <c r="I36" s="973"/>
      <c r="J36" s="973"/>
      <c r="K36" s="973"/>
      <c r="L36" s="973"/>
      <c r="M36" s="973"/>
      <c r="N36" s="973"/>
      <c r="O36" s="973"/>
      <c r="P36" s="973"/>
      <c r="Q36" s="973"/>
      <c r="R36" s="973"/>
      <c r="S36" s="974"/>
      <c r="T36" s="972"/>
      <c r="U36" s="973"/>
      <c r="V36" s="973"/>
      <c r="W36" s="973"/>
      <c r="X36" s="972"/>
      <c r="Y36" s="973"/>
      <c r="Z36" s="974"/>
      <c r="AA36" s="972"/>
      <c r="AB36" s="973"/>
      <c r="AC36" s="973"/>
      <c r="AD36" s="974"/>
      <c r="AE36" s="972"/>
      <c r="AF36" s="973"/>
      <c r="AG36" s="973"/>
      <c r="AH36" s="974"/>
      <c r="AI36" s="1163" t="str">
        <f t="shared" si="0"/>
        <v>-</v>
      </c>
      <c r="AJ36" s="1164"/>
      <c r="AK36" s="1165"/>
    </row>
    <row r="37" spans="2:37" s="66" customFormat="1" ht="18" customHeight="1" x14ac:dyDescent="0.4">
      <c r="B37" s="67"/>
      <c r="C37" s="68"/>
      <c r="D37" s="242">
        <v>6</v>
      </c>
      <c r="E37" s="972"/>
      <c r="F37" s="973"/>
      <c r="G37" s="974"/>
      <c r="H37" s="973"/>
      <c r="I37" s="973"/>
      <c r="J37" s="973"/>
      <c r="K37" s="973"/>
      <c r="L37" s="973"/>
      <c r="M37" s="973"/>
      <c r="N37" s="973"/>
      <c r="O37" s="973"/>
      <c r="P37" s="973"/>
      <c r="Q37" s="973"/>
      <c r="R37" s="973"/>
      <c r="S37" s="974"/>
      <c r="T37" s="972"/>
      <c r="U37" s="973"/>
      <c r="V37" s="973"/>
      <c r="W37" s="973"/>
      <c r="X37" s="972"/>
      <c r="Y37" s="973"/>
      <c r="Z37" s="974"/>
      <c r="AA37" s="972"/>
      <c r="AB37" s="973"/>
      <c r="AC37" s="973"/>
      <c r="AD37" s="974"/>
      <c r="AE37" s="972"/>
      <c r="AF37" s="973"/>
      <c r="AG37" s="973"/>
      <c r="AH37" s="974"/>
      <c r="AI37" s="1163" t="str">
        <f t="shared" si="0"/>
        <v>-</v>
      </c>
      <c r="AJ37" s="1164"/>
      <c r="AK37" s="1165"/>
    </row>
    <row r="38" spans="2:37" s="66" customFormat="1" ht="18" customHeight="1" x14ac:dyDescent="0.4">
      <c r="B38" s="67"/>
      <c r="C38" s="68"/>
      <c r="D38" s="242">
        <v>7</v>
      </c>
      <c r="E38" s="972"/>
      <c r="F38" s="973"/>
      <c r="G38" s="974"/>
      <c r="H38" s="973"/>
      <c r="I38" s="973"/>
      <c r="J38" s="973"/>
      <c r="K38" s="973"/>
      <c r="L38" s="973"/>
      <c r="M38" s="973"/>
      <c r="N38" s="973"/>
      <c r="O38" s="973"/>
      <c r="P38" s="973"/>
      <c r="Q38" s="973"/>
      <c r="R38" s="973"/>
      <c r="S38" s="974"/>
      <c r="T38" s="972"/>
      <c r="U38" s="973"/>
      <c r="V38" s="973"/>
      <c r="W38" s="973"/>
      <c r="X38" s="972"/>
      <c r="Y38" s="973"/>
      <c r="Z38" s="974"/>
      <c r="AA38" s="972"/>
      <c r="AB38" s="973"/>
      <c r="AC38" s="973"/>
      <c r="AD38" s="974"/>
      <c r="AE38" s="972"/>
      <c r="AF38" s="973"/>
      <c r="AG38" s="973"/>
      <c r="AH38" s="974"/>
      <c r="AI38" s="1163" t="str">
        <f t="shared" si="0"/>
        <v>-</v>
      </c>
      <c r="AJ38" s="1164"/>
      <c r="AK38" s="1165"/>
    </row>
    <row r="39" spans="2:37" s="66" customFormat="1" ht="18" customHeight="1" x14ac:dyDescent="0.4">
      <c r="B39" s="67"/>
      <c r="C39" s="68"/>
      <c r="D39" s="242">
        <v>8</v>
      </c>
      <c r="E39" s="972"/>
      <c r="F39" s="973"/>
      <c r="G39" s="974"/>
      <c r="H39" s="973"/>
      <c r="I39" s="973"/>
      <c r="J39" s="973"/>
      <c r="K39" s="973"/>
      <c r="L39" s="973"/>
      <c r="M39" s="973"/>
      <c r="N39" s="973"/>
      <c r="O39" s="973"/>
      <c r="P39" s="973"/>
      <c r="Q39" s="973"/>
      <c r="R39" s="973"/>
      <c r="S39" s="974"/>
      <c r="T39" s="972"/>
      <c r="U39" s="973"/>
      <c r="V39" s="973"/>
      <c r="W39" s="973"/>
      <c r="X39" s="972"/>
      <c r="Y39" s="973"/>
      <c r="Z39" s="974"/>
      <c r="AA39" s="972"/>
      <c r="AB39" s="973"/>
      <c r="AC39" s="973"/>
      <c r="AD39" s="974"/>
      <c r="AE39" s="972"/>
      <c r="AF39" s="973"/>
      <c r="AG39" s="973"/>
      <c r="AH39" s="974"/>
      <c r="AI39" s="1163" t="str">
        <f t="shared" si="0"/>
        <v>-</v>
      </c>
      <c r="AJ39" s="1164"/>
      <c r="AK39" s="1165"/>
    </row>
    <row r="40" spans="2:37" s="66" customFormat="1" ht="18" customHeight="1" x14ac:dyDescent="0.4">
      <c r="B40" s="67"/>
      <c r="C40" s="68"/>
      <c r="D40" s="242">
        <v>9</v>
      </c>
      <c r="E40" s="972"/>
      <c r="F40" s="973"/>
      <c r="G40" s="974"/>
      <c r="H40" s="973"/>
      <c r="I40" s="973"/>
      <c r="J40" s="973"/>
      <c r="K40" s="973"/>
      <c r="L40" s="973"/>
      <c r="M40" s="973"/>
      <c r="N40" s="973"/>
      <c r="O40" s="973"/>
      <c r="P40" s="973"/>
      <c r="Q40" s="973"/>
      <c r="R40" s="973"/>
      <c r="S40" s="974"/>
      <c r="T40" s="972"/>
      <c r="U40" s="973"/>
      <c r="V40" s="973"/>
      <c r="W40" s="974"/>
      <c r="X40" s="972"/>
      <c r="Y40" s="973"/>
      <c r="Z40" s="974"/>
      <c r="AA40" s="972"/>
      <c r="AB40" s="973"/>
      <c r="AC40" s="973"/>
      <c r="AD40" s="974"/>
      <c r="AE40" s="972"/>
      <c r="AF40" s="973"/>
      <c r="AG40" s="973"/>
      <c r="AH40" s="974"/>
      <c r="AI40" s="1163" t="str">
        <f t="shared" si="0"/>
        <v>-</v>
      </c>
      <c r="AJ40" s="1164"/>
      <c r="AK40" s="1165"/>
    </row>
    <row r="41" spans="2:37" s="66" customFormat="1" ht="18" customHeight="1" x14ac:dyDescent="0.4">
      <c r="B41" s="67"/>
      <c r="C41" s="68"/>
      <c r="D41" s="242">
        <v>10</v>
      </c>
      <c r="E41" s="972"/>
      <c r="F41" s="973"/>
      <c r="G41" s="974"/>
      <c r="H41" s="973"/>
      <c r="I41" s="973"/>
      <c r="J41" s="973"/>
      <c r="K41" s="973"/>
      <c r="L41" s="973"/>
      <c r="M41" s="973"/>
      <c r="N41" s="973"/>
      <c r="O41" s="973"/>
      <c r="P41" s="973"/>
      <c r="Q41" s="973"/>
      <c r="R41" s="973"/>
      <c r="S41" s="974"/>
      <c r="T41" s="972"/>
      <c r="U41" s="973"/>
      <c r="V41" s="973"/>
      <c r="W41" s="974"/>
      <c r="X41" s="972"/>
      <c r="Y41" s="973"/>
      <c r="Z41" s="974"/>
      <c r="AA41" s="972"/>
      <c r="AB41" s="973"/>
      <c r="AC41" s="973"/>
      <c r="AD41" s="974"/>
      <c r="AE41" s="972"/>
      <c r="AF41" s="973"/>
      <c r="AG41" s="973"/>
      <c r="AH41" s="974"/>
      <c r="AI41" s="1163" t="str">
        <f t="shared" si="0"/>
        <v>-</v>
      </c>
      <c r="AJ41" s="1164"/>
      <c r="AK41" s="1165"/>
    </row>
    <row r="42" spans="2:37" s="66" customFormat="1" ht="18" customHeight="1" x14ac:dyDescent="0.4">
      <c r="B42" s="69"/>
      <c r="C42" s="70">
        <v>3</v>
      </c>
      <c r="D42" s="137" t="s">
        <v>483</v>
      </c>
      <c r="E42" s="138"/>
      <c r="F42" s="109"/>
      <c r="G42" s="109"/>
      <c r="H42" s="109"/>
      <c r="I42" s="109"/>
      <c r="J42" s="109"/>
      <c r="K42" s="139"/>
      <c r="L42" s="139"/>
      <c r="M42" s="139"/>
      <c r="N42" s="139"/>
      <c r="O42" s="139"/>
      <c r="P42" s="139"/>
      <c r="Q42" s="139"/>
      <c r="R42" s="139"/>
      <c r="S42" s="139"/>
      <c r="T42" s="75"/>
      <c r="U42" s="139"/>
      <c r="V42" s="139"/>
      <c r="W42" s="139"/>
      <c r="X42" s="139"/>
      <c r="Y42" s="139"/>
      <c r="Z42" s="139"/>
      <c r="AA42" s="139"/>
      <c r="AB42" s="74"/>
      <c r="AC42" s="74"/>
      <c r="AD42" s="74"/>
      <c r="AE42" s="74"/>
      <c r="AF42" s="74"/>
      <c r="AG42" s="139"/>
      <c r="AH42" s="139"/>
      <c r="AI42" s="75"/>
      <c r="AJ42" s="75"/>
      <c r="AK42" s="76"/>
    </row>
    <row r="43" spans="2:37" s="66" customFormat="1" ht="18" customHeight="1" x14ac:dyDescent="0.4">
      <c r="B43" s="67"/>
      <c r="C43" s="140"/>
      <c r="D43" s="994" t="s">
        <v>267</v>
      </c>
      <c r="E43" s="999" t="s">
        <v>282</v>
      </c>
      <c r="F43" s="1000"/>
      <c r="G43" s="1001"/>
      <c r="H43" s="1074" t="s">
        <v>484</v>
      </c>
      <c r="I43" s="1074"/>
      <c r="J43" s="1074"/>
      <c r="K43" s="1074"/>
      <c r="L43" s="1074"/>
      <c r="M43" s="1074"/>
      <c r="N43" s="1074"/>
      <c r="O43" s="1074"/>
      <c r="P43" s="1074"/>
      <c r="Q43" s="1074"/>
      <c r="R43" s="1074"/>
      <c r="S43" s="1088"/>
      <c r="T43" s="999" t="s">
        <v>485</v>
      </c>
      <c r="U43" s="1000"/>
      <c r="V43" s="1000"/>
      <c r="W43" s="1000"/>
      <c r="X43" s="1000"/>
      <c r="Y43" s="1000"/>
      <c r="Z43" s="1000"/>
      <c r="AA43" s="1000"/>
      <c r="AB43" s="1000"/>
      <c r="AC43" s="1000"/>
      <c r="AD43" s="1000"/>
      <c r="AE43" s="1000"/>
      <c r="AF43" s="1000"/>
      <c r="AG43" s="1000"/>
      <c r="AH43" s="1000"/>
      <c r="AI43" s="1000"/>
      <c r="AJ43" s="1000"/>
      <c r="AK43" s="1123"/>
    </row>
    <row r="44" spans="2:37" s="66" customFormat="1" ht="18" customHeight="1" x14ac:dyDescent="0.4">
      <c r="B44" s="67"/>
      <c r="C44" s="140"/>
      <c r="D44" s="995"/>
      <c r="E44" s="999"/>
      <c r="F44" s="1000"/>
      <c r="G44" s="1001"/>
      <c r="H44" s="997"/>
      <c r="I44" s="997"/>
      <c r="J44" s="997"/>
      <c r="K44" s="997"/>
      <c r="L44" s="997"/>
      <c r="M44" s="997"/>
      <c r="N44" s="997"/>
      <c r="O44" s="997"/>
      <c r="P44" s="997"/>
      <c r="Q44" s="997"/>
      <c r="R44" s="997"/>
      <c r="S44" s="998"/>
      <c r="T44" s="999" t="s">
        <v>285</v>
      </c>
      <c r="U44" s="1000"/>
      <c r="V44" s="1000"/>
      <c r="W44" s="1000"/>
      <c r="X44" s="1000"/>
      <c r="Y44" s="1001"/>
      <c r="Z44" s="999" t="s">
        <v>486</v>
      </c>
      <c r="AA44" s="1000"/>
      <c r="AB44" s="1000"/>
      <c r="AC44" s="1000"/>
      <c r="AD44" s="1001"/>
      <c r="AE44" s="1166" t="s">
        <v>487</v>
      </c>
      <c r="AF44" s="1167"/>
      <c r="AG44" s="1167"/>
      <c r="AH44" s="1167"/>
      <c r="AI44" s="1167"/>
      <c r="AJ44" s="1167"/>
      <c r="AK44" s="1168"/>
    </row>
    <row r="45" spans="2:37" s="66" customFormat="1" ht="18" customHeight="1" x14ac:dyDescent="0.4">
      <c r="B45" s="67"/>
      <c r="C45" s="68"/>
      <c r="D45" s="242">
        <v>1</v>
      </c>
      <c r="E45" s="1160" t="str">
        <f t="shared" ref="E45:E54" si="1">IF(E32="", "", E32)</f>
        <v/>
      </c>
      <c r="F45" s="1161"/>
      <c r="G45" s="1162"/>
      <c r="H45" s="1161" t="str">
        <f t="shared" ref="H45:H54" si="2">IF(H32="", "", H32)</f>
        <v/>
      </c>
      <c r="I45" s="1161"/>
      <c r="J45" s="1161"/>
      <c r="K45" s="1161"/>
      <c r="L45" s="1161"/>
      <c r="M45" s="1161"/>
      <c r="N45" s="1161"/>
      <c r="O45" s="1161"/>
      <c r="P45" s="1161"/>
      <c r="Q45" s="1161"/>
      <c r="R45" s="1161"/>
      <c r="S45" s="1162"/>
      <c r="T45" s="1160" t="str">
        <f t="shared" ref="T45:T54" si="3">IF(AA32="", "", AA32)</f>
        <v/>
      </c>
      <c r="U45" s="1161"/>
      <c r="V45" s="1161"/>
      <c r="W45" s="1161"/>
      <c r="X45" s="1161"/>
      <c r="Y45" s="1162"/>
      <c r="Z45" s="972"/>
      <c r="AA45" s="973"/>
      <c r="AB45" s="973"/>
      <c r="AC45" s="973"/>
      <c r="AD45" s="974"/>
      <c r="AE45" s="1169"/>
      <c r="AF45" s="1170"/>
      <c r="AG45" s="1170"/>
      <c r="AH45" s="1170"/>
      <c r="AI45" s="1170"/>
      <c r="AJ45" s="1170"/>
      <c r="AK45" s="1171"/>
    </row>
    <row r="46" spans="2:37" s="66" customFormat="1" ht="18" customHeight="1" x14ac:dyDescent="0.4">
      <c r="B46" s="67"/>
      <c r="C46" s="68"/>
      <c r="D46" s="242">
        <v>2</v>
      </c>
      <c r="E46" s="1160" t="str">
        <f t="shared" si="1"/>
        <v/>
      </c>
      <c r="F46" s="1161"/>
      <c r="G46" s="1162"/>
      <c r="H46" s="1161" t="str">
        <f t="shared" si="2"/>
        <v/>
      </c>
      <c r="I46" s="1161"/>
      <c r="J46" s="1161"/>
      <c r="K46" s="1161"/>
      <c r="L46" s="1161"/>
      <c r="M46" s="1161"/>
      <c r="N46" s="1161"/>
      <c r="O46" s="1161"/>
      <c r="P46" s="1161"/>
      <c r="Q46" s="1161"/>
      <c r="R46" s="1161"/>
      <c r="S46" s="1162"/>
      <c r="T46" s="1160" t="str">
        <f t="shared" si="3"/>
        <v/>
      </c>
      <c r="U46" s="1161"/>
      <c r="V46" s="1161"/>
      <c r="W46" s="1161"/>
      <c r="X46" s="1161"/>
      <c r="Y46" s="1162"/>
      <c r="Z46" s="972"/>
      <c r="AA46" s="973"/>
      <c r="AB46" s="973"/>
      <c r="AC46" s="973"/>
      <c r="AD46" s="974"/>
      <c r="AE46" s="1169"/>
      <c r="AF46" s="1170"/>
      <c r="AG46" s="1170"/>
      <c r="AH46" s="1170"/>
      <c r="AI46" s="1170"/>
      <c r="AJ46" s="1170"/>
      <c r="AK46" s="1171"/>
    </row>
    <row r="47" spans="2:37" s="66" customFormat="1" ht="18" customHeight="1" x14ac:dyDescent="0.4">
      <c r="B47" s="67"/>
      <c r="C47" s="68"/>
      <c r="D47" s="242">
        <v>3</v>
      </c>
      <c r="E47" s="1160" t="str">
        <f t="shared" si="1"/>
        <v/>
      </c>
      <c r="F47" s="1161"/>
      <c r="G47" s="1162"/>
      <c r="H47" s="1161" t="str">
        <f t="shared" si="2"/>
        <v/>
      </c>
      <c r="I47" s="1161"/>
      <c r="J47" s="1161"/>
      <c r="K47" s="1161"/>
      <c r="L47" s="1161"/>
      <c r="M47" s="1161"/>
      <c r="N47" s="1161"/>
      <c r="O47" s="1161"/>
      <c r="P47" s="1161"/>
      <c r="Q47" s="1161"/>
      <c r="R47" s="1161"/>
      <c r="S47" s="1162"/>
      <c r="T47" s="1160" t="str">
        <f t="shared" si="3"/>
        <v/>
      </c>
      <c r="U47" s="1161"/>
      <c r="V47" s="1161"/>
      <c r="W47" s="1161"/>
      <c r="X47" s="1161"/>
      <c r="Y47" s="1162"/>
      <c r="Z47" s="972"/>
      <c r="AA47" s="973"/>
      <c r="AB47" s="973"/>
      <c r="AC47" s="973"/>
      <c r="AD47" s="974"/>
      <c r="AE47" s="1169"/>
      <c r="AF47" s="1170"/>
      <c r="AG47" s="1170"/>
      <c r="AH47" s="1170"/>
      <c r="AI47" s="1170"/>
      <c r="AJ47" s="1170"/>
      <c r="AK47" s="1171"/>
    </row>
    <row r="48" spans="2:37" s="66" customFormat="1" ht="18" customHeight="1" x14ac:dyDescent="0.4">
      <c r="B48" s="67"/>
      <c r="C48" s="68"/>
      <c r="D48" s="242">
        <v>4</v>
      </c>
      <c r="E48" s="1160" t="str">
        <f t="shared" si="1"/>
        <v/>
      </c>
      <c r="F48" s="1161"/>
      <c r="G48" s="1162"/>
      <c r="H48" s="1161" t="str">
        <f t="shared" si="2"/>
        <v/>
      </c>
      <c r="I48" s="1161"/>
      <c r="J48" s="1161"/>
      <c r="K48" s="1161"/>
      <c r="L48" s="1161"/>
      <c r="M48" s="1161"/>
      <c r="N48" s="1161"/>
      <c r="O48" s="1161"/>
      <c r="P48" s="1161"/>
      <c r="Q48" s="1161"/>
      <c r="R48" s="1161"/>
      <c r="S48" s="1162"/>
      <c r="T48" s="1160" t="str">
        <f t="shared" si="3"/>
        <v/>
      </c>
      <c r="U48" s="1161"/>
      <c r="V48" s="1161"/>
      <c r="W48" s="1161"/>
      <c r="X48" s="1161"/>
      <c r="Y48" s="1162"/>
      <c r="Z48" s="972"/>
      <c r="AA48" s="973"/>
      <c r="AB48" s="973"/>
      <c r="AC48" s="973"/>
      <c r="AD48" s="974"/>
      <c r="AE48" s="1169"/>
      <c r="AF48" s="1170"/>
      <c r="AG48" s="1170"/>
      <c r="AH48" s="1170"/>
      <c r="AI48" s="1170"/>
      <c r="AJ48" s="1170"/>
      <c r="AK48" s="1171"/>
    </row>
    <row r="49" spans="2:37" s="66" customFormat="1" ht="18" customHeight="1" x14ac:dyDescent="0.4">
      <c r="B49" s="67"/>
      <c r="C49" s="68"/>
      <c r="D49" s="242">
        <v>5</v>
      </c>
      <c r="E49" s="1160" t="str">
        <f t="shared" si="1"/>
        <v/>
      </c>
      <c r="F49" s="1161"/>
      <c r="G49" s="1162"/>
      <c r="H49" s="1161" t="str">
        <f>IF(H36="", "", H36)</f>
        <v/>
      </c>
      <c r="I49" s="1161"/>
      <c r="J49" s="1161"/>
      <c r="K49" s="1161"/>
      <c r="L49" s="1161"/>
      <c r="M49" s="1161"/>
      <c r="N49" s="1161"/>
      <c r="O49" s="1161"/>
      <c r="P49" s="1161"/>
      <c r="Q49" s="1161"/>
      <c r="R49" s="1161"/>
      <c r="S49" s="1162"/>
      <c r="T49" s="1160" t="str">
        <f t="shared" si="3"/>
        <v/>
      </c>
      <c r="U49" s="1161"/>
      <c r="V49" s="1161"/>
      <c r="W49" s="1161"/>
      <c r="X49" s="1161"/>
      <c r="Y49" s="1162"/>
      <c r="Z49" s="972"/>
      <c r="AA49" s="973"/>
      <c r="AB49" s="973"/>
      <c r="AC49" s="973"/>
      <c r="AD49" s="974"/>
      <c r="AE49" s="1169"/>
      <c r="AF49" s="1170"/>
      <c r="AG49" s="1170"/>
      <c r="AH49" s="1170"/>
      <c r="AI49" s="1170"/>
      <c r="AJ49" s="1170"/>
      <c r="AK49" s="1171"/>
    </row>
    <row r="50" spans="2:37" s="66" customFormat="1" ht="18" customHeight="1" x14ac:dyDescent="0.4">
      <c r="B50" s="67"/>
      <c r="C50" s="68"/>
      <c r="D50" s="242">
        <v>6</v>
      </c>
      <c r="E50" s="1160" t="str">
        <f t="shared" si="1"/>
        <v/>
      </c>
      <c r="F50" s="1161"/>
      <c r="G50" s="1162"/>
      <c r="H50" s="1161" t="str">
        <f t="shared" si="2"/>
        <v/>
      </c>
      <c r="I50" s="1161"/>
      <c r="J50" s="1161"/>
      <c r="K50" s="1161"/>
      <c r="L50" s="1161"/>
      <c r="M50" s="1161"/>
      <c r="N50" s="1161"/>
      <c r="O50" s="1161"/>
      <c r="P50" s="1161"/>
      <c r="Q50" s="1161"/>
      <c r="R50" s="1161"/>
      <c r="S50" s="1162"/>
      <c r="T50" s="1160" t="str">
        <f t="shared" si="3"/>
        <v/>
      </c>
      <c r="U50" s="1161"/>
      <c r="V50" s="1161"/>
      <c r="W50" s="1161"/>
      <c r="X50" s="1161"/>
      <c r="Y50" s="1162"/>
      <c r="Z50" s="972"/>
      <c r="AA50" s="973"/>
      <c r="AB50" s="973"/>
      <c r="AC50" s="973"/>
      <c r="AD50" s="974"/>
      <c r="AE50" s="1169"/>
      <c r="AF50" s="1170"/>
      <c r="AG50" s="1170"/>
      <c r="AH50" s="1170"/>
      <c r="AI50" s="1170"/>
      <c r="AJ50" s="1170"/>
      <c r="AK50" s="1171"/>
    </row>
    <row r="51" spans="2:37" s="66" customFormat="1" ht="18" customHeight="1" x14ac:dyDescent="0.4">
      <c r="B51" s="67"/>
      <c r="C51" s="68"/>
      <c r="D51" s="242">
        <v>7</v>
      </c>
      <c r="E51" s="1160" t="str">
        <f t="shared" si="1"/>
        <v/>
      </c>
      <c r="F51" s="1161"/>
      <c r="G51" s="1162"/>
      <c r="H51" s="1161" t="str">
        <f t="shared" si="2"/>
        <v/>
      </c>
      <c r="I51" s="1161"/>
      <c r="J51" s="1161"/>
      <c r="K51" s="1161"/>
      <c r="L51" s="1161"/>
      <c r="M51" s="1161"/>
      <c r="N51" s="1161"/>
      <c r="O51" s="1161"/>
      <c r="P51" s="1161"/>
      <c r="Q51" s="1161"/>
      <c r="R51" s="1161"/>
      <c r="S51" s="1162"/>
      <c r="T51" s="1160" t="str">
        <f t="shared" si="3"/>
        <v/>
      </c>
      <c r="U51" s="1161"/>
      <c r="V51" s="1161"/>
      <c r="W51" s="1161"/>
      <c r="X51" s="1161"/>
      <c r="Y51" s="1162"/>
      <c r="Z51" s="972"/>
      <c r="AA51" s="973"/>
      <c r="AB51" s="973"/>
      <c r="AC51" s="973"/>
      <c r="AD51" s="974"/>
      <c r="AE51" s="1169"/>
      <c r="AF51" s="1170"/>
      <c r="AG51" s="1170"/>
      <c r="AH51" s="1170"/>
      <c r="AI51" s="1170"/>
      <c r="AJ51" s="1170"/>
      <c r="AK51" s="1171"/>
    </row>
    <row r="52" spans="2:37" s="66" customFormat="1" ht="18" customHeight="1" x14ac:dyDescent="0.4">
      <c r="B52" s="67"/>
      <c r="C52" s="68"/>
      <c r="D52" s="242">
        <v>8</v>
      </c>
      <c r="E52" s="1160" t="str">
        <f t="shared" si="1"/>
        <v/>
      </c>
      <c r="F52" s="1161"/>
      <c r="G52" s="1162"/>
      <c r="H52" s="1161" t="str">
        <f t="shared" si="2"/>
        <v/>
      </c>
      <c r="I52" s="1161"/>
      <c r="J52" s="1161"/>
      <c r="K52" s="1161"/>
      <c r="L52" s="1161"/>
      <c r="M52" s="1161"/>
      <c r="N52" s="1161"/>
      <c r="O52" s="1161"/>
      <c r="P52" s="1161"/>
      <c r="Q52" s="1161"/>
      <c r="R52" s="1161"/>
      <c r="S52" s="1162"/>
      <c r="T52" s="1160" t="str">
        <f t="shared" si="3"/>
        <v/>
      </c>
      <c r="U52" s="1161"/>
      <c r="V52" s="1161"/>
      <c r="W52" s="1161"/>
      <c r="X52" s="1161"/>
      <c r="Y52" s="1162"/>
      <c r="Z52" s="972"/>
      <c r="AA52" s="973"/>
      <c r="AB52" s="973"/>
      <c r="AC52" s="973"/>
      <c r="AD52" s="974"/>
      <c r="AE52" s="1169"/>
      <c r="AF52" s="1170"/>
      <c r="AG52" s="1170"/>
      <c r="AH52" s="1170"/>
      <c r="AI52" s="1170"/>
      <c r="AJ52" s="1170"/>
      <c r="AK52" s="1171"/>
    </row>
    <row r="53" spans="2:37" s="66" customFormat="1" ht="18" customHeight="1" x14ac:dyDescent="0.4">
      <c r="B53" s="67"/>
      <c r="C53" s="68"/>
      <c r="D53" s="242">
        <v>9</v>
      </c>
      <c r="E53" s="1160" t="str">
        <f t="shared" si="1"/>
        <v/>
      </c>
      <c r="F53" s="1161"/>
      <c r="G53" s="1162"/>
      <c r="H53" s="1161" t="str">
        <f t="shared" si="2"/>
        <v/>
      </c>
      <c r="I53" s="1161"/>
      <c r="J53" s="1161"/>
      <c r="K53" s="1161"/>
      <c r="L53" s="1161"/>
      <c r="M53" s="1161"/>
      <c r="N53" s="1161"/>
      <c r="O53" s="1161"/>
      <c r="P53" s="1161"/>
      <c r="Q53" s="1161"/>
      <c r="R53" s="1161"/>
      <c r="S53" s="1162"/>
      <c r="T53" s="1160" t="str">
        <f t="shared" si="3"/>
        <v/>
      </c>
      <c r="U53" s="1161"/>
      <c r="V53" s="1161"/>
      <c r="W53" s="1161"/>
      <c r="X53" s="1161"/>
      <c r="Y53" s="1162"/>
      <c r="Z53" s="972"/>
      <c r="AA53" s="973"/>
      <c r="AB53" s="973"/>
      <c r="AC53" s="973"/>
      <c r="AD53" s="974"/>
      <c r="AE53" s="1169"/>
      <c r="AF53" s="1170"/>
      <c r="AG53" s="1170"/>
      <c r="AH53" s="1170"/>
      <c r="AI53" s="1170"/>
      <c r="AJ53" s="1170"/>
      <c r="AK53" s="1171"/>
    </row>
    <row r="54" spans="2:37" s="66" customFormat="1" ht="18" customHeight="1" x14ac:dyDescent="0.4">
      <c r="B54" s="67"/>
      <c r="C54" s="68"/>
      <c r="D54" s="242">
        <v>10</v>
      </c>
      <c r="E54" s="1160" t="str">
        <f t="shared" si="1"/>
        <v/>
      </c>
      <c r="F54" s="1161"/>
      <c r="G54" s="1162"/>
      <c r="H54" s="1161" t="str">
        <f t="shared" si="2"/>
        <v/>
      </c>
      <c r="I54" s="1161"/>
      <c r="J54" s="1161"/>
      <c r="K54" s="1161"/>
      <c r="L54" s="1161"/>
      <c r="M54" s="1161"/>
      <c r="N54" s="1161"/>
      <c r="O54" s="1161"/>
      <c r="P54" s="1161"/>
      <c r="Q54" s="1161"/>
      <c r="R54" s="1161"/>
      <c r="S54" s="1162"/>
      <c r="T54" s="1160" t="str">
        <f t="shared" si="3"/>
        <v/>
      </c>
      <c r="U54" s="1161"/>
      <c r="V54" s="1161"/>
      <c r="W54" s="1161"/>
      <c r="X54" s="1161"/>
      <c r="Y54" s="1162"/>
      <c r="Z54" s="972"/>
      <c r="AA54" s="973"/>
      <c r="AB54" s="973"/>
      <c r="AC54" s="973"/>
      <c r="AD54" s="974"/>
      <c r="AE54" s="1172"/>
      <c r="AF54" s="1173"/>
      <c r="AG54" s="1173"/>
      <c r="AH54" s="1173"/>
      <c r="AI54" s="1173"/>
      <c r="AJ54" s="1173"/>
      <c r="AK54" s="1174"/>
    </row>
    <row r="55" spans="2:37" s="66" customFormat="1" ht="18" customHeight="1" x14ac:dyDescent="0.4">
      <c r="B55" s="69"/>
      <c r="C55" s="70">
        <v>4</v>
      </c>
      <c r="D55" s="137" t="s">
        <v>488</v>
      </c>
      <c r="E55" s="138"/>
      <c r="F55" s="109"/>
      <c r="G55" s="109"/>
      <c r="H55" s="109"/>
      <c r="I55" s="109"/>
      <c r="J55" s="109"/>
      <c r="K55" s="139"/>
      <c r="L55" s="139"/>
      <c r="M55" s="139"/>
      <c r="N55" s="139"/>
      <c r="O55" s="139"/>
      <c r="P55" s="139"/>
      <c r="Q55" s="139"/>
      <c r="R55" s="139"/>
      <c r="S55" s="139"/>
      <c r="T55" s="75"/>
      <c r="U55" s="139"/>
      <c r="V55" s="139"/>
      <c r="W55" s="139"/>
      <c r="X55" s="139"/>
      <c r="Y55" s="139"/>
      <c r="Z55" s="139"/>
      <c r="AA55" s="139"/>
      <c r="AB55" s="139"/>
      <c r="AC55" s="139"/>
      <c r="AD55" s="139"/>
      <c r="AE55" s="139"/>
      <c r="AF55" s="139"/>
      <c r="AG55" s="139"/>
      <c r="AH55" s="139"/>
      <c r="AI55" s="75"/>
      <c r="AJ55" s="75"/>
      <c r="AK55" s="76"/>
    </row>
    <row r="56" spans="2:37" s="66" customFormat="1" ht="18" customHeight="1" x14ac:dyDescent="0.4">
      <c r="B56" s="67"/>
      <c r="C56" s="140"/>
      <c r="D56" s="994" t="s">
        <v>267</v>
      </c>
      <c r="E56" s="999" t="s">
        <v>282</v>
      </c>
      <c r="F56" s="1000"/>
      <c r="G56" s="1001"/>
      <c r="H56" s="1073" t="s">
        <v>489</v>
      </c>
      <c r="I56" s="1074"/>
      <c r="J56" s="1074"/>
      <c r="K56" s="1074"/>
      <c r="L56" s="1074"/>
      <c r="M56" s="1074"/>
      <c r="N56" s="1074"/>
      <c r="O56" s="1074"/>
      <c r="P56" s="1074"/>
      <c r="Q56" s="1074"/>
      <c r="R56" s="1074"/>
      <c r="S56" s="1074"/>
      <c r="T56" s="1074"/>
      <c r="U56" s="1074"/>
      <c r="V56" s="1074"/>
      <c r="W56" s="1074"/>
      <c r="X56" s="1073" t="s">
        <v>490</v>
      </c>
      <c r="Y56" s="1074"/>
      <c r="Z56" s="1074"/>
      <c r="AA56" s="1074"/>
      <c r="AB56" s="1074"/>
      <c r="AC56" s="1074"/>
      <c r="AD56" s="1074"/>
      <c r="AE56" s="1074"/>
      <c r="AF56" s="1074"/>
      <c r="AG56" s="1074"/>
      <c r="AH56" s="1074"/>
      <c r="AI56" s="1074"/>
      <c r="AJ56" s="1074"/>
      <c r="AK56" s="1075"/>
    </row>
    <row r="57" spans="2:37" s="66" customFormat="1" ht="18" customHeight="1" x14ac:dyDescent="0.4">
      <c r="B57" s="67"/>
      <c r="C57" s="140"/>
      <c r="D57" s="995"/>
      <c r="E57" s="999"/>
      <c r="F57" s="1000"/>
      <c r="G57" s="1001"/>
      <c r="H57" s="999" t="s">
        <v>491</v>
      </c>
      <c r="I57" s="1000"/>
      <c r="J57" s="1000"/>
      <c r="K57" s="1000"/>
      <c r="L57" s="999" t="s">
        <v>491</v>
      </c>
      <c r="M57" s="1000"/>
      <c r="N57" s="1000"/>
      <c r="O57" s="1000"/>
      <c r="P57" s="999" t="s">
        <v>492</v>
      </c>
      <c r="Q57" s="1000"/>
      <c r="R57" s="1000"/>
      <c r="S57" s="1001"/>
      <c r="T57" s="1157" t="s">
        <v>493</v>
      </c>
      <c r="U57" s="1158"/>
      <c r="V57" s="1158"/>
      <c r="W57" s="1159"/>
      <c r="X57" s="999" t="s">
        <v>285</v>
      </c>
      <c r="Y57" s="1000"/>
      <c r="Z57" s="1000"/>
      <c r="AA57" s="1000"/>
      <c r="AB57" s="1000"/>
      <c r="AC57" s="1000"/>
      <c r="AD57" s="1000"/>
      <c r="AE57" s="999" t="s">
        <v>482</v>
      </c>
      <c r="AF57" s="1000"/>
      <c r="AG57" s="1000"/>
      <c r="AH57" s="1000"/>
      <c r="AI57" s="1000"/>
      <c r="AJ57" s="1000"/>
      <c r="AK57" s="1123"/>
    </row>
    <row r="58" spans="2:37" s="66" customFormat="1" ht="18" customHeight="1" x14ac:dyDescent="0.4">
      <c r="B58" s="67"/>
      <c r="C58" s="68"/>
      <c r="D58" s="242">
        <v>1</v>
      </c>
      <c r="E58" s="972"/>
      <c r="F58" s="973"/>
      <c r="G58" s="974"/>
      <c r="H58" s="972"/>
      <c r="I58" s="973"/>
      <c r="J58" s="973"/>
      <c r="K58" s="974"/>
      <c r="L58" s="972"/>
      <c r="M58" s="973"/>
      <c r="N58" s="973"/>
      <c r="O58" s="974"/>
      <c r="P58" s="972"/>
      <c r="Q58" s="973"/>
      <c r="R58" s="973"/>
      <c r="S58" s="974"/>
      <c r="T58" s="972"/>
      <c r="U58" s="973"/>
      <c r="V58" s="973"/>
      <c r="W58" s="974"/>
      <c r="X58" s="972"/>
      <c r="Y58" s="973"/>
      <c r="Z58" s="973"/>
      <c r="AA58" s="973"/>
      <c r="AB58" s="973"/>
      <c r="AC58" s="973"/>
      <c r="AD58" s="974"/>
      <c r="AE58" s="972"/>
      <c r="AF58" s="973"/>
      <c r="AG58" s="973"/>
      <c r="AH58" s="973"/>
      <c r="AI58" s="973"/>
      <c r="AJ58" s="973"/>
      <c r="AK58" s="1156"/>
    </row>
    <row r="59" spans="2:37" s="66" customFormat="1" ht="18" customHeight="1" x14ac:dyDescent="0.4">
      <c r="B59" s="67"/>
      <c r="C59" s="68"/>
      <c r="D59" s="242">
        <v>2</v>
      </c>
      <c r="E59" s="972"/>
      <c r="F59" s="973"/>
      <c r="G59" s="974"/>
      <c r="H59" s="972"/>
      <c r="I59" s="973"/>
      <c r="J59" s="973"/>
      <c r="K59" s="974"/>
      <c r="L59" s="972"/>
      <c r="M59" s="973"/>
      <c r="N59" s="973"/>
      <c r="O59" s="974"/>
      <c r="P59" s="972"/>
      <c r="Q59" s="973"/>
      <c r="R59" s="973"/>
      <c r="S59" s="974"/>
      <c r="T59" s="972"/>
      <c r="U59" s="973"/>
      <c r="V59" s="973"/>
      <c r="W59" s="974"/>
      <c r="X59" s="972"/>
      <c r="Y59" s="973"/>
      <c r="Z59" s="973"/>
      <c r="AA59" s="973"/>
      <c r="AB59" s="973"/>
      <c r="AC59" s="973"/>
      <c r="AD59" s="974"/>
      <c r="AE59" s="972"/>
      <c r="AF59" s="973"/>
      <c r="AG59" s="973"/>
      <c r="AH59" s="973"/>
      <c r="AI59" s="973"/>
      <c r="AJ59" s="973"/>
      <c r="AK59" s="1156"/>
    </row>
    <row r="60" spans="2:37" s="66" customFormat="1" ht="18" customHeight="1" x14ac:dyDescent="0.4">
      <c r="B60" s="67"/>
      <c r="C60" s="68"/>
      <c r="D60" s="242">
        <v>3</v>
      </c>
      <c r="E60" s="972"/>
      <c r="F60" s="973"/>
      <c r="G60" s="974"/>
      <c r="H60" s="972"/>
      <c r="I60" s="973"/>
      <c r="J60" s="973"/>
      <c r="K60" s="974"/>
      <c r="L60" s="972"/>
      <c r="M60" s="973"/>
      <c r="N60" s="973"/>
      <c r="O60" s="974"/>
      <c r="P60" s="972"/>
      <c r="Q60" s="973"/>
      <c r="R60" s="973"/>
      <c r="S60" s="974"/>
      <c r="T60" s="972"/>
      <c r="U60" s="973"/>
      <c r="V60" s="973"/>
      <c r="W60" s="974"/>
      <c r="X60" s="972"/>
      <c r="Y60" s="973"/>
      <c r="Z60" s="973"/>
      <c r="AA60" s="973"/>
      <c r="AB60" s="973"/>
      <c r="AC60" s="973"/>
      <c r="AD60" s="974"/>
      <c r="AE60" s="972"/>
      <c r="AF60" s="973"/>
      <c r="AG60" s="973"/>
      <c r="AH60" s="973"/>
      <c r="AI60" s="973"/>
      <c r="AJ60" s="973"/>
      <c r="AK60" s="1156"/>
    </row>
    <row r="61" spans="2:37" s="66" customFormat="1" ht="18" customHeight="1" x14ac:dyDescent="0.4">
      <c r="B61" s="67"/>
      <c r="C61" s="68"/>
      <c r="D61" s="242">
        <v>4</v>
      </c>
      <c r="E61" s="972"/>
      <c r="F61" s="973"/>
      <c r="G61" s="974"/>
      <c r="H61" s="972"/>
      <c r="I61" s="973"/>
      <c r="J61" s="973"/>
      <c r="K61" s="974"/>
      <c r="L61" s="972"/>
      <c r="M61" s="973"/>
      <c r="N61" s="973"/>
      <c r="O61" s="974"/>
      <c r="P61" s="972"/>
      <c r="Q61" s="973"/>
      <c r="R61" s="973"/>
      <c r="S61" s="974"/>
      <c r="T61" s="972"/>
      <c r="U61" s="973"/>
      <c r="V61" s="973"/>
      <c r="W61" s="974"/>
      <c r="X61" s="972"/>
      <c r="Y61" s="973"/>
      <c r="Z61" s="973"/>
      <c r="AA61" s="973"/>
      <c r="AB61" s="973"/>
      <c r="AC61" s="973"/>
      <c r="AD61" s="974"/>
      <c r="AE61" s="972"/>
      <c r="AF61" s="973"/>
      <c r="AG61" s="973"/>
      <c r="AH61" s="973"/>
      <c r="AI61" s="973"/>
      <c r="AJ61" s="973"/>
      <c r="AK61" s="1156"/>
    </row>
    <row r="62" spans="2:37" s="66" customFormat="1" ht="18" customHeight="1" x14ac:dyDescent="0.4">
      <c r="B62" s="67"/>
      <c r="C62" s="68"/>
      <c r="D62" s="242">
        <v>5</v>
      </c>
      <c r="E62" s="972"/>
      <c r="F62" s="973"/>
      <c r="G62" s="974"/>
      <c r="H62" s="972"/>
      <c r="I62" s="973"/>
      <c r="J62" s="973"/>
      <c r="K62" s="974"/>
      <c r="L62" s="972"/>
      <c r="M62" s="973"/>
      <c r="N62" s="973"/>
      <c r="O62" s="974"/>
      <c r="P62" s="972"/>
      <c r="Q62" s="973"/>
      <c r="R62" s="973"/>
      <c r="S62" s="974"/>
      <c r="T62" s="972"/>
      <c r="U62" s="973"/>
      <c r="V62" s="973"/>
      <c r="W62" s="974"/>
      <c r="X62" s="972"/>
      <c r="Y62" s="973"/>
      <c r="Z62" s="973"/>
      <c r="AA62" s="973"/>
      <c r="AB62" s="973"/>
      <c r="AC62" s="973"/>
      <c r="AD62" s="974"/>
      <c r="AE62" s="972"/>
      <c r="AF62" s="973"/>
      <c r="AG62" s="973"/>
      <c r="AH62" s="973"/>
      <c r="AI62" s="973"/>
      <c r="AJ62" s="973"/>
      <c r="AK62" s="1156"/>
    </row>
    <row r="63" spans="2:37" s="66" customFormat="1" ht="18" customHeight="1" x14ac:dyDescent="0.4">
      <c r="B63" s="67"/>
      <c r="C63" s="68"/>
      <c r="D63" s="242">
        <v>6</v>
      </c>
      <c r="E63" s="972"/>
      <c r="F63" s="973"/>
      <c r="G63" s="974"/>
      <c r="H63" s="972"/>
      <c r="I63" s="973"/>
      <c r="J63" s="973"/>
      <c r="K63" s="974"/>
      <c r="L63" s="972"/>
      <c r="M63" s="973"/>
      <c r="N63" s="973"/>
      <c r="O63" s="974"/>
      <c r="P63" s="972"/>
      <c r="Q63" s="973"/>
      <c r="R63" s="973"/>
      <c r="S63" s="974"/>
      <c r="T63" s="972"/>
      <c r="U63" s="973"/>
      <c r="V63" s="973"/>
      <c r="W63" s="974"/>
      <c r="X63" s="972"/>
      <c r="Y63" s="973"/>
      <c r="Z63" s="973"/>
      <c r="AA63" s="973"/>
      <c r="AB63" s="973"/>
      <c r="AC63" s="973"/>
      <c r="AD63" s="974"/>
      <c r="AE63" s="972"/>
      <c r="AF63" s="973"/>
      <c r="AG63" s="973"/>
      <c r="AH63" s="973"/>
      <c r="AI63" s="973"/>
      <c r="AJ63" s="973"/>
      <c r="AK63" s="1156"/>
    </row>
    <row r="64" spans="2:37" s="66" customFormat="1" ht="18" customHeight="1" x14ac:dyDescent="0.4">
      <c r="B64" s="67"/>
      <c r="C64" s="68"/>
      <c r="D64" s="242">
        <v>7</v>
      </c>
      <c r="E64" s="972"/>
      <c r="F64" s="973"/>
      <c r="G64" s="974"/>
      <c r="H64" s="972"/>
      <c r="I64" s="973"/>
      <c r="J64" s="973"/>
      <c r="K64" s="974"/>
      <c r="L64" s="972"/>
      <c r="M64" s="973"/>
      <c r="N64" s="973"/>
      <c r="O64" s="974"/>
      <c r="P64" s="972"/>
      <c r="Q64" s="973"/>
      <c r="R64" s="973"/>
      <c r="S64" s="974"/>
      <c r="T64" s="972"/>
      <c r="U64" s="973"/>
      <c r="V64" s="973"/>
      <c r="W64" s="974"/>
      <c r="X64" s="972"/>
      <c r="Y64" s="973"/>
      <c r="Z64" s="973"/>
      <c r="AA64" s="973"/>
      <c r="AB64" s="973"/>
      <c r="AC64" s="973"/>
      <c r="AD64" s="974"/>
      <c r="AE64" s="972"/>
      <c r="AF64" s="973"/>
      <c r="AG64" s="973"/>
      <c r="AH64" s="973"/>
      <c r="AI64" s="973"/>
      <c r="AJ64" s="973"/>
      <c r="AK64" s="1156"/>
    </row>
    <row r="65" spans="1:41" s="66" customFormat="1" ht="18" customHeight="1" x14ac:dyDescent="0.4">
      <c r="B65" s="67"/>
      <c r="C65" s="68"/>
      <c r="D65" s="242">
        <v>8</v>
      </c>
      <c r="E65" s="972"/>
      <c r="F65" s="973"/>
      <c r="G65" s="974"/>
      <c r="H65" s="972"/>
      <c r="I65" s="973"/>
      <c r="J65" s="973"/>
      <c r="K65" s="974"/>
      <c r="L65" s="972"/>
      <c r="M65" s="973"/>
      <c r="N65" s="973"/>
      <c r="O65" s="974"/>
      <c r="P65" s="972"/>
      <c r="Q65" s="973"/>
      <c r="R65" s="973"/>
      <c r="S65" s="974"/>
      <c r="T65" s="972"/>
      <c r="U65" s="973"/>
      <c r="V65" s="973"/>
      <c r="W65" s="974"/>
      <c r="X65" s="972"/>
      <c r="Y65" s="973"/>
      <c r="Z65" s="973"/>
      <c r="AA65" s="973"/>
      <c r="AB65" s="973"/>
      <c r="AC65" s="973"/>
      <c r="AD65" s="974"/>
      <c r="AE65" s="972"/>
      <c r="AF65" s="973"/>
      <c r="AG65" s="973"/>
      <c r="AH65" s="973"/>
      <c r="AI65" s="973"/>
      <c r="AJ65" s="973"/>
      <c r="AK65" s="1156"/>
    </row>
    <row r="66" spans="1:41" s="66" customFormat="1" ht="18" customHeight="1" x14ac:dyDescent="0.4">
      <c r="B66" s="67"/>
      <c r="C66" s="68"/>
      <c r="D66" s="242">
        <v>9</v>
      </c>
      <c r="E66" s="972"/>
      <c r="F66" s="973"/>
      <c r="G66" s="974"/>
      <c r="H66" s="972"/>
      <c r="I66" s="973"/>
      <c r="J66" s="973"/>
      <c r="K66" s="974"/>
      <c r="L66" s="972"/>
      <c r="M66" s="973"/>
      <c r="N66" s="973"/>
      <c r="O66" s="974"/>
      <c r="P66" s="972"/>
      <c r="Q66" s="973"/>
      <c r="R66" s="973"/>
      <c r="S66" s="974"/>
      <c r="T66" s="972"/>
      <c r="U66" s="973"/>
      <c r="V66" s="973"/>
      <c r="W66" s="974"/>
      <c r="X66" s="972"/>
      <c r="Y66" s="973"/>
      <c r="Z66" s="973"/>
      <c r="AA66" s="973"/>
      <c r="AB66" s="973"/>
      <c r="AC66" s="973"/>
      <c r="AD66" s="974"/>
      <c r="AE66" s="972"/>
      <c r="AF66" s="973"/>
      <c r="AG66" s="973"/>
      <c r="AH66" s="973"/>
      <c r="AI66" s="973"/>
      <c r="AJ66" s="973"/>
      <c r="AK66" s="1156"/>
    </row>
    <row r="67" spans="1:41" s="66" customFormat="1" ht="18" customHeight="1" x14ac:dyDescent="0.4">
      <c r="B67" s="69"/>
      <c r="C67" s="432"/>
      <c r="D67" s="438">
        <v>10</v>
      </c>
      <c r="E67" s="972"/>
      <c r="F67" s="973"/>
      <c r="G67" s="974"/>
      <c r="H67" s="972"/>
      <c r="I67" s="973"/>
      <c r="J67" s="973"/>
      <c r="K67" s="974"/>
      <c r="L67" s="972"/>
      <c r="M67" s="973"/>
      <c r="N67" s="973"/>
      <c r="O67" s="974"/>
      <c r="P67" s="972"/>
      <c r="Q67" s="973"/>
      <c r="R67" s="973"/>
      <c r="S67" s="974"/>
      <c r="T67" s="972"/>
      <c r="U67" s="973"/>
      <c r="V67" s="973"/>
      <c r="W67" s="974"/>
      <c r="X67" s="972"/>
      <c r="Y67" s="973"/>
      <c r="Z67" s="973"/>
      <c r="AA67" s="973"/>
      <c r="AB67" s="973"/>
      <c r="AC67" s="973"/>
      <c r="AD67" s="974"/>
      <c r="AE67" s="972"/>
      <c r="AF67" s="973"/>
      <c r="AG67" s="973"/>
      <c r="AH67" s="973"/>
      <c r="AI67" s="973"/>
      <c r="AJ67" s="973"/>
      <c r="AK67" s="1156"/>
    </row>
    <row r="68" spans="1:41" s="66" customFormat="1" ht="18" customHeight="1" x14ac:dyDescent="0.4">
      <c r="A68" s="431"/>
      <c r="B68" s="69"/>
      <c r="C68" s="79">
        <v>5</v>
      </c>
      <c r="D68" s="71" t="s">
        <v>684</v>
      </c>
      <c r="E68" s="433"/>
      <c r="F68" s="433"/>
      <c r="G68" s="433"/>
      <c r="H68" s="433"/>
      <c r="I68" s="433"/>
      <c r="J68" s="433"/>
      <c r="K68" s="433"/>
      <c r="L68" s="433"/>
      <c r="M68" s="433"/>
      <c r="N68" s="433"/>
      <c r="O68" s="433"/>
      <c r="P68" s="433"/>
      <c r="Q68" s="433"/>
      <c r="R68" s="433"/>
      <c r="S68" s="433"/>
      <c r="T68" s="433"/>
      <c r="U68" s="433"/>
      <c r="V68" s="433"/>
      <c r="W68" s="433"/>
      <c r="X68" s="433"/>
      <c r="Y68" s="433"/>
      <c r="Z68" s="433"/>
      <c r="AA68" s="433"/>
      <c r="AB68" s="433"/>
      <c r="AC68" s="433"/>
      <c r="AD68" s="433"/>
      <c r="AE68" s="433"/>
      <c r="AF68" s="433"/>
      <c r="AG68" s="433"/>
      <c r="AH68" s="433"/>
      <c r="AI68" s="433"/>
      <c r="AJ68" s="433"/>
      <c r="AK68" s="434"/>
      <c r="AL68" s="430"/>
    </row>
    <row r="69" spans="1:41" s="66" customFormat="1" ht="18" customHeight="1" x14ac:dyDescent="0.4">
      <c r="A69" s="431"/>
      <c r="B69" s="69"/>
      <c r="C69" s="435"/>
      <c r="D69" s="1195" t="s">
        <v>236</v>
      </c>
      <c r="E69" s="1195"/>
      <c r="F69" s="1195"/>
      <c r="G69" s="1195"/>
      <c r="H69" s="423" t="s">
        <v>98</v>
      </c>
      <c r="I69" s="1198" t="s">
        <v>685</v>
      </c>
      <c r="J69" s="1198"/>
      <c r="K69" s="1198"/>
      <c r="L69" s="1198"/>
      <c r="M69" s="1198"/>
      <c r="N69" s="1198"/>
      <c r="O69" s="1198"/>
      <c r="P69" s="1199" t="s">
        <v>688</v>
      </c>
      <c r="Q69" s="1199"/>
      <c r="R69" s="1199"/>
      <c r="S69" s="1199"/>
      <c r="T69" s="1201"/>
      <c r="U69" s="1201"/>
      <c r="V69" s="1201"/>
      <c r="W69" s="1201"/>
      <c r="X69" s="1201"/>
      <c r="Y69" s="1201"/>
      <c r="Z69" s="1201"/>
      <c r="AA69" s="1201"/>
      <c r="AB69" s="1201"/>
      <c r="AC69" s="1201"/>
      <c r="AD69" s="1201"/>
      <c r="AE69" s="1201"/>
      <c r="AF69" s="1201"/>
      <c r="AG69" s="1201"/>
      <c r="AH69" s="1201"/>
      <c r="AI69" s="1201"/>
      <c r="AJ69" s="1201"/>
      <c r="AK69" s="1202"/>
      <c r="AL69" s="430"/>
      <c r="AN69" s="66" t="s">
        <v>248</v>
      </c>
      <c r="AO69" s="66" t="str">
        <f>IF(AND($H$70="□",$H$71="□"),"■","")</f>
        <v>■</v>
      </c>
    </row>
    <row r="70" spans="1:41" s="66" customFormat="1" ht="18" customHeight="1" x14ac:dyDescent="0.4">
      <c r="A70" s="431"/>
      <c r="B70" s="69"/>
      <c r="C70" s="435"/>
      <c r="D70" s="1196"/>
      <c r="E70" s="1196"/>
      <c r="F70" s="1196"/>
      <c r="G70" s="1196"/>
      <c r="H70" s="423" t="s">
        <v>98</v>
      </c>
      <c r="I70" s="1198" t="s">
        <v>686</v>
      </c>
      <c r="J70" s="1198"/>
      <c r="K70" s="1198"/>
      <c r="L70" s="1198"/>
      <c r="M70" s="1198"/>
      <c r="N70" s="1198"/>
      <c r="O70" s="1198"/>
      <c r="P70" s="1199"/>
      <c r="Q70" s="1199"/>
      <c r="R70" s="1199"/>
      <c r="S70" s="1199"/>
      <c r="T70" s="1201"/>
      <c r="U70" s="1201"/>
      <c r="V70" s="1201"/>
      <c r="W70" s="1201"/>
      <c r="X70" s="1201"/>
      <c r="Y70" s="1201"/>
      <c r="Z70" s="1201"/>
      <c r="AA70" s="1201"/>
      <c r="AB70" s="1201"/>
      <c r="AC70" s="1201"/>
      <c r="AD70" s="1201"/>
      <c r="AE70" s="1201"/>
      <c r="AF70" s="1201"/>
      <c r="AG70" s="1201"/>
      <c r="AH70" s="1201"/>
      <c r="AI70" s="1201"/>
      <c r="AJ70" s="1201"/>
      <c r="AK70" s="1202"/>
      <c r="AL70" s="430"/>
      <c r="AN70" s="66" t="s">
        <v>248</v>
      </c>
      <c r="AO70" s="66" t="str">
        <f>IF(AND($H$69="□",$H$71="□"),"■","")</f>
        <v>■</v>
      </c>
    </row>
    <row r="71" spans="1:41" s="66" customFormat="1" ht="18" customHeight="1" thickBot="1" x14ac:dyDescent="0.45">
      <c r="A71" s="431"/>
      <c r="B71" s="112"/>
      <c r="C71" s="437"/>
      <c r="D71" s="1197"/>
      <c r="E71" s="1197"/>
      <c r="F71" s="1197"/>
      <c r="G71" s="1197"/>
      <c r="H71" s="424" t="s">
        <v>98</v>
      </c>
      <c r="I71" s="1205" t="s">
        <v>687</v>
      </c>
      <c r="J71" s="1205"/>
      <c r="K71" s="1205"/>
      <c r="L71" s="1205"/>
      <c r="M71" s="1205"/>
      <c r="N71" s="1205"/>
      <c r="O71" s="1205"/>
      <c r="P71" s="1200"/>
      <c r="Q71" s="1200"/>
      <c r="R71" s="1200"/>
      <c r="S71" s="1200"/>
      <c r="T71" s="1203"/>
      <c r="U71" s="1203"/>
      <c r="V71" s="1203"/>
      <c r="W71" s="1203"/>
      <c r="X71" s="1203"/>
      <c r="Y71" s="1203"/>
      <c r="Z71" s="1203"/>
      <c r="AA71" s="1203"/>
      <c r="AB71" s="1203"/>
      <c r="AC71" s="1203"/>
      <c r="AD71" s="1203"/>
      <c r="AE71" s="1203"/>
      <c r="AF71" s="1203"/>
      <c r="AG71" s="1203"/>
      <c r="AH71" s="1203"/>
      <c r="AI71" s="1203"/>
      <c r="AJ71" s="1203"/>
      <c r="AK71" s="1204"/>
      <c r="AL71" s="430"/>
      <c r="AN71" s="66" t="s">
        <v>248</v>
      </c>
      <c r="AO71" s="66" t="str">
        <f>IF(AND($H$69="□",$H$70="□"),"■","")</f>
        <v>■</v>
      </c>
    </row>
    <row r="72" spans="1:41" s="66" customFormat="1" ht="15.75" x14ac:dyDescent="0.4">
      <c r="B72" s="84" t="s">
        <v>296</v>
      </c>
      <c r="C72" s="1089" t="s">
        <v>494</v>
      </c>
      <c r="D72" s="1089"/>
      <c r="E72" s="1089"/>
      <c r="F72" s="1089"/>
      <c r="G72" s="1089"/>
      <c r="H72" s="1089"/>
      <c r="I72" s="1089"/>
      <c r="J72" s="1089"/>
      <c r="K72" s="1089"/>
      <c r="L72" s="1089"/>
      <c r="M72" s="1089"/>
      <c r="N72" s="1089"/>
      <c r="O72" s="1089"/>
      <c r="P72" s="1089"/>
      <c r="Q72" s="1089"/>
      <c r="R72" s="1089"/>
      <c r="S72" s="1089"/>
      <c r="T72" s="1089"/>
      <c r="U72" s="1089"/>
      <c r="V72" s="1089"/>
      <c r="W72" s="1089"/>
      <c r="X72" s="1089"/>
      <c r="Y72" s="1089"/>
      <c r="Z72" s="1089"/>
      <c r="AA72" s="1089"/>
      <c r="AB72" s="1089"/>
      <c r="AC72" s="1089"/>
      <c r="AD72" s="1089"/>
      <c r="AE72" s="1089"/>
      <c r="AF72" s="1089"/>
      <c r="AG72" s="1089"/>
      <c r="AH72" s="1089"/>
      <c r="AI72" s="1089"/>
      <c r="AJ72" s="1089"/>
      <c r="AK72" s="1089"/>
    </row>
    <row r="73" spans="1:41" s="66" customFormat="1" ht="18.75" x14ac:dyDescent="0.4">
      <c r="B73" s="84" t="s">
        <v>298</v>
      </c>
      <c r="C73" s="1089" t="s">
        <v>495</v>
      </c>
      <c r="D73" s="1090"/>
      <c r="E73" s="1090"/>
      <c r="F73" s="1090"/>
      <c r="G73" s="1090"/>
      <c r="H73" s="1090"/>
      <c r="I73" s="1090"/>
      <c r="J73" s="1090"/>
      <c r="K73" s="1090"/>
      <c r="L73" s="1090"/>
      <c r="M73" s="1090"/>
      <c r="N73" s="1090"/>
      <c r="O73" s="1090"/>
      <c r="P73" s="1090"/>
      <c r="Q73" s="1090"/>
      <c r="R73" s="1090"/>
      <c r="S73" s="1090"/>
      <c r="T73" s="1090"/>
      <c r="U73" s="1090"/>
      <c r="V73" s="1090"/>
      <c r="W73" s="1090"/>
      <c r="X73" s="1090"/>
      <c r="Y73" s="1090"/>
      <c r="Z73" s="1090"/>
      <c r="AA73" s="1090"/>
      <c r="AB73" s="1090"/>
      <c r="AC73" s="1090"/>
      <c r="AD73" s="1090"/>
      <c r="AE73" s="1090"/>
      <c r="AF73" s="1090"/>
      <c r="AG73" s="1090"/>
      <c r="AH73" s="1090"/>
      <c r="AI73" s="1090"/>
      <c r="AJ73" s="1090"/>
      <c r="AK73" s="1090"/>
    </row>
    <row r="74" spans="1:41" s="66" customFormat="1" ht="18.75" x14ac:dyDescent="0.4">
      <c r="B74" s="34"/>
      <c r="C74" s="1089" t="s">
        <v>496</v>
      </c>
      <c r="D74" s="1090"/>
      <c r="E74" s="1090"/>
      <c r="F74" s="1090"/>
      <c r="G74" s="1090"/>
      <c r="H74" s="1090"/>
      <c r="I74" s="1090"/>
      <c r="J74" s="1090"/>
      <c r="K74" s="1090"/>
      <c r="L74" s="1090"/>
      <c r="M74" s="1090"/>
      <c r="N74" s="1090"/>
      <c r="O74" s="1090"/>
      <c r="P74" s="1090"/>
      <c r="Q74" s="1090"/>
      <c r="R74" s="1090"/>
      <c r="S74" s="1090"/>
      <c r="T74" s="1090"/>
      <c r="U74" s="1090"/>
      <c r="V74" s="1090"/>
      <c r="W74" s="1090"/>
      <c r="X74" s="1090"/>
      <c r="Y74" s="1090"/>
      <c r="Z74" s="1090"/>
      <c r="AA74" s="1090"/>
      <c r="AB74" s="1090"/>
      <c r="AC74" s="1090"/>
      <c r="AD74" s="1090"/>
      <c r="AE74" s="1090"/>
      <c r="AF74" s="1090"/>
      <c r="AG74" s="1090"/>
      <c r="AH74" s="1090"/>
      <c r="AI74" s="1090"/>
      <c r="AJ74" s="1090"/>
      <c r="AK74" s="1090"/>
    </row>
    <row r="75" spans="1:41" ht="21.75" customHeight="1" x14ac:dyDescent="0.4">
      <c r="AJ75" s="85"/>
    </row>
    <row r="76" spans="1:41" ht="18" customHeight="1" thickBot="1" x14ac:dyDescent="0.45">
      <c r="B76" s="58" t="s">
        <v>303</v>
      </c>
    </row>
    <row r="77" spans="1:41" s="66" customFormat="1" ht="18" customHeight="1" x14ac:dyDescent="0.4">
      <c r="B77" s="98" t="s">
        <v>242</v>
      </c>
      <c r="C77" s="99"/>
      <c r="D77" s="87" t="s">
        <v>317</v>
      </c>
      <c r="E77" s="62"/>
      <c r="F77" s="62"/>
      <c r="G77" s="62"/>
      <c r="H77" s="62"/>
      <c r="I77" s="62"/>
      <c r="J77" s="62"/>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5"/>
    </row>
    <row r="78" spans="1:41" s="66" customFormat="1" ht="18" customHeight="1" x14ac:dyDescent="0.4">
      <c r="B78" s="89"/>
      <c r="C78" s="90"/>
      <c r="D78" s="982" t="s">
        <v>309</v>
      </c>
      <c r="E78" s="983"/>
      <c r="F78" s="983"/>
      <c r="G78" s="984"/>
      <c r="H78" s="91" t="s">
        <v>98</v>
      </c>
      <c r="I78" s="92" t="s">
        <v>310</v>
      </c>
      <c r="J78" s="92"/>
      <c r="K78" s="92"/>
      <c r="L78" s="92"/>
      <c r="M78" s="92"/>
      <c r="N78" s="92"/>
      <c r="O78" s="92"/>
      <c r="P78" s="92"/>
      <c r="Q78" s="92"/>
      <c r="R78" s="92"/>
      <c r="S78" s="92"/>
      <c r="T78" s="92"/>
      <c r="U78" s="92"/>
      <c r="V78" s="92"/>
      <c r="W78" s="92"/>
      <c r="X78" s="92"/>
      <c r="Y78" s="92"/>
      <c r="Z78" s="92"/>
      <c r="AA78" s="92"/>
      <c r="AB78" s="1052" t="s">
        <v>497</v>
      </c>
      <c r="AC78" s="1053"/>
      <c r="AD78" s="1053"/>
      <c r="AE78" s="1053"/>
      <c r="AF78" s="1053"/>
      <c r="AG78" s="1053"/>
      <c r="AH78" s="1053"/>
      <c r="AI78" s="1053"/>
      <c r="AJ78" s="1053"/>
      <c r="AK78" s="1054"/>
      <c r="AN78" s="66" t="s">
        <v>248</v>
      </c>
      <c r="AO78" s="66" t="str">
        <f>IF($H$79="□","■","")</f>
        <v>■</v>
      </c>
    </row>
    <row r="79" spans="1:41" s="66" customFormat="1" ht="18" customHeight="1" thickBot="1" x14ac:dyDescent="0.45">
      <c r="B79" s="100"/>
      <c r="C79" s="101"/>
      <c r="D79" s="1049"/>
      <c r="E79" s="1050"/>
      <c r="F79" s="1050"/>
      <c r="G79" s="1051"/>
      <c r="H79" s="102" t="s">
        <v>98</v>
      </c>
      <c r="I79" s="103" t="s">
        <v>311</v>
      </c>
      <c r="J79" s="103"/>
      <c r="K79" s="103"/>
      <c r="L79" s="103"/>
      <c r="M79" s="103"/>
      <c r="N79" s="103"/>
      <c r="O79" s="103"/>
      <c r="P79" s="103"/>
      <c r="Q79" s="103"/>
      <c r="R79" s="103"/>
      <c r="S79" s="103"/>
      <c r="T79" s="103"/>
      <c r="U79" s="103"/>
      <c r="V79" s="103"/>
      <c r="W79" s="103"/>
      <c r="X79" s="103"/>
      <c r="Y79" s="103"/>
      <c r="Z79" s="103"/>
      <c r="AA79" s="103"/>
      <c r="AB79" s="1055"/>
      <c r="AC79" s="1056"/>
      <c r="AD79" s="1056"/>
      <c r="AE79" s="1056"/>
      <c r="AF79" s="1056"/>
      <c r="AG79" s="1056"/>
      <c r="AH79" s="1056"/>
      <c r="AI79" s="1056"/>
      <c r="AJ79" s="1056"/>
      <c r="AK79" s="1057"/>
      <c r="AN79" s="66" t="s">
        <v>248</v>
      </c>
      <c r="AO79" s="66" t="str">
        <f>IF($H$78="□","■","")</f>
        <v>■</v>
      </c>
    </row>
    <row r="80" spans="1:41" s="66" customFormat="1" ht="18" customHeight="1" thickBot="1" x14ac:dyDescent="0.45">
      <c r="B80" s="104"/>
      <c r="C80" s="104"/>
      <c r="D80" s="105"/>
      <c r="E80" s="105"/>
      <c r="F80" s="105"/>
      <c r="G80" s="105"/>
      <c r="H80" s="106"/>
      <c r="I80" s="104"/>
      <c r="J80" s="104"/>
      <c r="K80" s="104"/>
      <c r="L80" s="104"/>
      <c r="M80" s="104"/>
      <c r="N80" s="104"/>
      <c r="O80" s="104"/>
      <c r="P80" s="104"/>
      <c r="Q80" s="104"/>
      <c r="R80" s="104"/>
      <c r="S80" s="104"/>
      <c r="T80" s="104"/>
      <c r="U80" s="104"/>
      <c r="V80" s="104"/>
      <c r="W80" s="104"/>
      <c r="X80" s="104"/>
      <c r="Y80" s="104"/>
      <c r="Z80" s="104"/>
      <c r="AA80" s="104"/>
      <c r="AB80" s="107"/>
      <c r="AC80" s="107"/>
      <c r="AD80" s="107"/>
      <c r="AE80" s="107"/>
      <c r="AF80" s="107"/>
      <c r="AG80" s="107"/>
      <c r="AH80" s="107"/>
      <c r="AI80" s="107"/>
      <c r="AJ80" s="107"/>
      <c r="AK80" s="107"/>
    </row>
    <row r="81" spans="2:41" s="66" customFormat="1" ht="18" customHeight="1" x14ac:dyDescent="0.4">
      <c r="B81" s="98" t="s">
        <v>243</v>
      </c>
      <c r="C81" s="99"/>
      <c r="D81" s="87" t="s">
        <v>337</v>
      </c>
      <c r="E81" s="62"/>
      <c r="F81" s="62"/>
      <c r="G81" s="62"/>
      <c r="H81" s="62"/>
      <c r="I81" s="62"/>
      <c r="J81" s="62"/>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5"/>
    </row>
    <row r="82" spans="2:41" s="66" customFormat="1" ht="18" customHeight="1" x14ac:dyDescent="0.4">
      <c r="B82" s="89"/>
      <c r="C82" s="90"/>
      <c r="D82" s="982" t="s">
        <v>309</v>
      </c>
      <c r="E82" s="983"/>
      <c r="F82" s="983"/>
      <c r="G82" s="984"/>
      <c r="H82" s="91" t="s">
        <v>98</v>
      </c>
      <c r="I82" s="92" t="s">
        <v>310</v>
      </c>
      <c r="J82" s="92"/>
      <c r="K82" s="92"/>
      <c r="L82" s="92"/>
      <c r="M82" s="92"/>
      <c r="N82" s="92"/>
      <c r="O82" s="92"/>
      <c r="P82" s="92"/>
      <c r="Q82" s="92"/>
      <c r="R82" s="92"/>
      <c r="S82" s="92"/>
      <c r="T82" s="92"/>
      <c r="U82" s="92"/>
      <c r="V82" s="92"/>
      <c r="W82" s="92"/>
      <c r="X82" s="92"/>
      <c r="Y82" s="92"/>
      <c r="Z82" s="92"/>
      <c r="AA82" s="92"/>
      <c r="AB82" s="92"/>
      <c r="AC82" s="92"/>
      <c r="AD82" s="92"/>
      <c r="AE82" s="988" t="s">
        <v>338</v>
      </c>
      <c r="AF82" s="989"/>
      <c r="AG82" s="989"/>
      <c r="AH82" s="989"/>
      <c r="AI82" s="989"/>
      <c r="AJ82" s="989"/>
      <c r="AK82" s="990"/>
      <c r="AN82" s="66" t="s">
        <v>248</v>
      </c>
      <c r="AO82" s="66" t="str">
        <f>IF($H$83="□","■","")</f>
        <v>■</v>
      </c>
    </row>
    <row r="83" spans="2:41" s="66" customFormat="1" ht="18" customHeight="1" x14ac:dyDescent="0.4">
      <c r="B83" s="89"/>
      <c r="C83" s="90"/>
      <c r="D83" s="985"/>
      <c r="E83" s="986"/>
      <c r="F83" s="986"/>
      <c r="G83" s="987"/>
      <c r="H83" s="94" t="s">
        <v>98</v>
      </c>
      <c r="I83" s="95" t="s">
        <v>311</v>
      </c>
      <c r="J83" s="95"/>
      <c r="K83" s="95"/>
      <c r="L83" s="95"/>
      <c r="M83" s="95"/>
      <c r="N83" s="95"/>
      <c r="O83" s="95"/>
      <c r="P83" s="95"/>
      <c r="Q83" s="95"/>
      <c r="R83" s="95"/>
      <c r="S83" s="95"/>
      <c r="T83" s="95"/>
      <c r="U83" s="95"/>
      <c r="V83" s="95"/>
      <c r="W83" s="95"/>
      <c r="X83" s="95"/>
      <c r="Y83" s="95"/>
      <c r="Z83" s="95"/>
      <c r="AA83" s="95"/>
      <c r="AB83" s="95"/>
      <c r="AC83" s="95"/>
      <c r="AD83" s="95"/>
      <c r="AE83" s="991"/>
      <c r="AF83" s="992"/>
      <c r="AG83" s="992"/>
      <c r="AH83" s="992"/>
      <c r="AI83" s="992"/>
      <c r="AJ83" s="992"/>
      <c r="AK83" s="993"/>
      <c r="AN83" s="66" t="s">
        <v>248</v>
      </c>
      <c r="AO83" s="66" t="str">
        <f>IF($H$82="□","■","")</f>
        <v>■</v>
      </c>
    </row>
    <row r="84" spans="2:41" s="66" customFormat="1" ht="18" customHeight="1" x14ac:dyDescent="0.4">
      <c r="B84" s="115"/>
      <c r="C84" s="116"/>
      <c r="D84" s="994" t="s">
        <v>267</v>
      </c>
      <c r="E84" s="996" t="s">
        <v>282</v>
      </c>
      <c r="F84" s="997"/>
      <c r="G84" s="998"/>
      <c r="H84" s="1002" t="s">
        <v>269</v>
      </c>
      <c r="I84" s="1003"/>
      <c r="J84" s="1003"/>
      <c r="K84" s="1003"/>
      <c r="L84" s="1003"/>
      <c r="M84" s="1003"/>
      <c r="N84" s="1004"/>
      <c r="O84" s="994" t="s">
        <v>339</v>
      </c>
      <c r="P84" s="994"/>
      <c r="Q84" s="994"/>
      <c r="R84" s="994"/>
      <c r="S84" s="994"/>
      <c r="T84" s="994" t="s">
        <v>285</v>
      </c>
      <c r="U84" s="994"/>
      <c r="V84" s="994"/>
      <c r="W84" s="994"/>
      <c r="X84" s="994"/>
      <c r="Y84" s="994"/>
      <c r="Z84" s="994" t="s">
        <v>340</v>
      </c>
      <c r="AA84" s="994"/>
      <c r="AB84" s="994"/>
      <c r="AC84" s="994"/>
      <c r="AD84" s="994"/>
      <c r="AE84" s="1005"/>
      <c r="AF84" s="1006"/>
      <c r="AG84" s="1006"/>
      <c r="AH84" s="1006"/>
      <c r="AI84" s="1006"/>
      <c r="AJ84" s="1006"/>
      <c r="AK84" s="1007"/>
    </row>
    <row r="85" spans="2:41" s="66" customFormat="1" ht="18" customHeight="1" x14ac:dyDescent="0.4">
      <c r="B85" s="115"/>
      <c r="C85" s="116"/>
      <c r="D85" s="995"/>
      <c r="E85" s="999"/>
      <c r="F85" s="1000"/>
      <c r="G85" s="1001"/>
      <c r="H85" s="996"/>
      <c r="I85" s="997"/>
      <c r="J85" s="997"/>
      <c r="K85" s="997"/>
      <c r="L85" s="997"/>
      <c r="M85" s="997"/>
      <c r="N85" s="998"/>
      <c r="O85" s="995"/>
      <c r="P85" s="995"/>
      <c r="Q85" s="995"/>
      <c r="R85" s="995"/>
      <c r="S85" s="995"/>
      <c r="T85" s="995"/>
      <c r="U85" s="995"/>
      <c r="V85" s="995"/>
      <c r="W85" s="995"/>
      <c r="X85" s="995"/>
      <c r="Y85" s="995"/>
      <c r="Z85" s="995"/>
      <c r="AA85" s="995"/>
      <c r="AB85" s="995"/>
      <c r="AC85" s="995"/>
      <c r="AD85" s="995"/>
      <c r="AE85" s="1008"/>
      <c r="AF85" s="1009"/>
      <c r="AG85" s="1009"/>
      <c r="AH85" s="1009"/>
      <c r="AI85" s="1009"/>
      <c r="AJ85" s="1009"/>
      <c r="AK85" s="1010"/>
    </row>
    <row r="86" spans="2:41" s="66" customFormat="1" ht="18" customHeight="1" x14ac:dyDescent="0.4">
      <c r="B86" s="115"/>
      <c r="C86" s="116"/>
      <c r="D86" s="242">
        <v>1</v>
      </c>
      <c r="E86" s="972"/>
      <c r="F86" s="973"/>
      <c r="G86" s="974"/>
      <c r="H86" s="951" t="s">
        <v>476</v>
      </c>
      <c r="I86" s="952"/>
      <c r="J86" s="952"/>
      <c r="K86" s="952"/>
      <c r="L86" s="952"/>
      <c r="M86" s="952"/>
      <c r="N86" s="953"/>
      <c r="O86" s="972"/>
      <c r="P86" s="973"/>
      <c r="Q86" s="973"/>
      <c r="R86" s="973"/>
      <c r="S86" s="974"/>
      <c r="T86" s="972"/>
      <c r="U86" s="973"/>
      <c r="V86" s="973"/>
      <c r="W86" s="973"/>
      <c r="X86" s="973"/>
      <c r="Y86" s="974"/>
      <c r="Z86" s="972"/>
      <c r="AA86" s="973"/>
      <c r="AB86" s="973"/>
      <c r="AC86" s="973"/>
      <c r="AD86" s="974"/>
      <c r="AE86" s="975" t="s">
        <v>498</v>
      </c>
      <c r="AF86" s="976"/>
      <c r="AG86" s="976"/>
      <c r="AH86" s="976"/>
      <c r="AI86" s="976"/>
      <c r="AJ86" s="976"/>
      <c r="AK86" s="977"/>
    </row>
    <row r="87" spans="2:41" s="66" customFormat="1" ht="18" customHeight="1" x14ac:dyDescent="0.4">
      <c r="B87" s="115"/>
      <c r="C87" s="116"/>
      <c r="D87" s="242">
        <v>2</v>
      </c>
      <c r="E87" s="972"/>
      <c r="F87" s="973"/>
      <c r="G87" s="974"/>
      <c r="H87" s="951" t="s">
        <v>476</v>
      </c>
      <c r="I87" s="952"/>
      <c r="J87" s="952"/>
      <c r="K87" s="952"/>
      <c r="L87" s="952"/>
      <c r="M87" s="952"/>
      <c r="N87" s="953"/>
      <c r="O87" s="972"/>
      <c r="P87" s="973"/>
      <c r="Q87" s="973"/>
      <c r="R87" s="973"/>
      <c r="S87" s="974"/>
      <c r="T87" s="972"/>
      <c r="U87" s="973"/>
      <c r="V87" s="973"/>
      <c r="W87" s="973"/>
      <c r="X87" s="973"/>
      <c r="Y87" s="974"/>
      <c r="Z87" s="972"/>
      <c r="AA87" s="973"/>
      <c r="AB87" s="973"/>
      <c r="AC87" s="973"/>
      <c r="AD87" s="974"/>
      <c r="AE87" s="978"/>
      <c r="AF87" s="976"/>
      <c r="AG87" s="976"/>
      <c r="AH87" s="976"/>
      <c r="AI87" s="976"/>
      <c r="AJ87" s="976"/>
      <c r="AK87" s="977"/>
    </row>
    <row r="88" spans="2:41" s="66" customFormat="1" ht="18" customHeight="1" x14ac:dyDescent="0.4">
      <c r="B88" s="115"/>
      <c r="C88" s="90"/>
      <c r="D88" s="242">
        <v>3</v>
      </c>
      <c r="E88" s="972"/>
      <c r="F88" s="973"/>
      <c r="G88" s="974"/>
      <c r="H88" s="951" t="s">
        <v>476</v>
      </c>
      <c r="I88" s="952"/>
      <c r="J88" s="952"/>
      <c r="K88" s="952"/>
      <c r="L88" s="952"/>
      <c r="M88" s="952"/>
      <c r="N88" s="953"/>
      <c r="O88" s="972"/>
      <c r="P88" s="973"/>
      <c r="Q88" s="973"/>
      <c r="R88" s="973"/>
      <c r="S88" s="974"/>
      <c r="T88" s="972"/>
      <c r="U88" s="973"/>
      <c r="V88" s="973"/>
      <c r="W88" s="973"/>
      <c r="X88" s="973"/>
      <c r="Y88" s="974"/>
      <c r="Z88" s="972"/>
      <c r="AA88" s="973"/>
      <c r="AB88" s="973"/>
      <c r="AC88" s="973"/>
      <c r="AD88" s="974"/>
      <c r="AE88" s="978"/>
      <c r="AF88" s="976"/>
      <c r="AG88" s="976"/>
      <c r="AH88" s="976"/>
      <c r="AI88" s="976"/>
      <c r="AJ88" s="976"/>
      <c r="AK88" s="977"/>
    </row>
    <row r="89" spans="2:41" s="66" customFormat="1" ht="18" customHeight="1" x14ac:dyDescent="0.4">
      <c r="B89" s="115"/>
      <c r="C89" s="90"/>
      <c r="D89" s="242">
        <v>4</v>
      </c>
      <c r="E89" s="972"/>
      <c r="F89" s="973"/>
      <c r="G89" s="974"/>
      <c r="H89" s="951" t="s">
        <v>476</v>
      </c>
      <c r="I89" s="952"/>
      <c r="J89" s="952"/>
      <c r="K89" s="952"/>
      <c r="L89" s="952"/>
      <c r="M89" s="952"/>
      <c r="N89" s="953"/>
      <c r="O89" s="972"/>
      <c r="P89" s="973"/>
      <c r="Q89" s="973"/>
      <c r="R89" s="973"/>
      <c r="S89" s="974"/>
      <c r="T89" s="972"/>
      <c r="U89" s="973"/>
      <c r="V89" s="973"/>
      <c r="W89" s="973"/>
      <c r="X89" s="973"/>
      <c r="Y89" s="974"/>
      <c r="Z89" s="972"/>
      <c r="AA89" s="973"/>
      <c r="AB89" s="973"/>
      <c r="AC89" s="973"/>
      <c r="AD89" s="974"/>
      <c r="AE89" s="978"/>
      <c r="AF89" s="976"/>
      <c r="AG89" s="976"/>
      <c r="AH89" s="976"/>
      <c r="AI89" s="976"/>
      <c r="AJ89" s="976"/>
      <c r="AK89" s="977"/>
    </row>
    <row r="90" spans="2:41" s="66" customFormat="1" ht="18" customHeight="1" x14ac:dyDescent="0.4">
      <c r="B90" s="115"/>
      <c r="C90" s="90"/>
      <c r="D90" s="242">
        <v>5</v>
      </c>
      <c r="E90" s="972"/>
      <c r="F90" s="973"/>
      <c r="G90" s="974"/>
      <c r="H90" s="951" t="s">
        <v>476</v>
      </c>
      <c r="I90" s="952"/>
      <c r="J90" s="952"/>
      <c r="K90" s="952"/>
      <c r="L90" s="952"/>
      <c r="M90" s="952"/>
      <c r="N90" s="953"/>
      <c r="O90" s="972"/>
      <c r="P90" s="973"/>
      <c r="Q90" s="973"/>
      <c r="R90" s="973"/>
      <c r="S90" s="974"/>
      <c r="T90" s="972"/>
      <c r="U90" s="973"/>
      <c r="V90" s="973"/>
      <c r="W90" s="973"/>
      <c r="X90" s="973"/>
      <c r="Y90" s="974"/>
      <c r="Z90" s="972"/>
      <c r="AA90" s="973"/>
      <c r="AB90" s="973"/>
      <c r="AC90" s="973"/>
      <c r="AD90" s="974"/>
      <c r="AE90" s="978"/>
      <c r="AF90" s="976"/>
      <c r="AG90" s="976"/>
      <c r="AH90" s="976"/>
      <c r="AI90" s="976"/>
      <c r="AJ90" s="976"/>
      <c r="AK90" s="977"/>
    </row>
    <row r="91" spans="2:41" s="66" customFormat="1" ht="18" customHeight="1" x14ac:dyDescent="0.4">
      <c r="B91" s="115"/>
      <c r="C91" s="116"/>
      <c r="D91" s="242">
        <v>6</v>
      </c>
      <c r="E91" s="972"/>
      <c r="F91" s="973"/>
      <c r="G91" s="974"/>
      <c r="H91" s="951" t="s">
        <v>476</v>
      </c>
      <c r="I91" s="952"/>
      <c r="J91" s="952"/>
      <c r="K91" s="952"/>
      <c r="L91" s="952"/>
      <c r="M91" s="952"/>
      <c r="N91" s="953"/>
      <c r="O91" s="972"/>
      <c r="P91" s="973"/>
      <c r="Q91" s="973"/>
      <c r="R91" s="973"/>
      <c r="S91" s="974"/>
      <c r="T91" s="972"/>
      <c r="U91" s="973"/>
      <c r="V91" s="973"/>
      <c r="W91" s="973"/>
      <c r="X91" s="973"/>
      <c r="Y91" s="974"/>
      <c r="Z91" s="972"/>
      <c r="AA91" s="973"/>
      <c r="AB91" s="973"/>
      <c r="AC91" s="973"/>
      <c r="AD91" s="974"/>
      <c r="AE91" s="978"/>
      <c r="AF91" s="976"/>
      <c r="AG91" s="976"/>
      <c r="AH91" s="976"/>
      <c r="AI91" s="976"/>
      <c r="AJ91" s="976"/>
      <c r="AK91" s="977"/>
    </row>
    <row r="92" spans="2:41" s="66" customFormat="1" ht="18" customHeight="1" x14ac:dyDescent="0.4">
      <c r="B92" s="115"/>
      <c r="C92" s="116"/>
      <c r="D92" s="242">
        <v>7</v>
      </c>
      <c r="E92" s="972"/>
      <c r="F92" s="973"/>
      <c r="G92" s="974"/>
      <c r="H92" s="951" t="s">
        <v>476</v>
      </c>
      <c r="I92" s="952"/>
      <c r="J92" s="952"/>
      <c r="K92" s="952"/>
      <c r="L92" s="952"/>
      <c r="M92" s="952"/>
      <c r="N92" s="953"/>
      <c r="O92" s="972"/>
      <c r="P92" s="973"/>
      <c r="Q92" s="973"/>
      <c r="R92" s="973"/>
      <c r="S92" s="974"/>
      <c r="T92" s="972"/>
      <c r="U92" s="973"/>
      <c r="V92" s="973"/>
      <c r="W92" s="973"/>
      <c r="X92" s="973"/>
      <c r="Y92" s="974"/>
      <c r="Z92" s="972"/>
      <c r="AA92" s="973"/>
      <c r="AB92" s="973"/>
      <c r="AC92" s="973"/>
      <c r="AD92" s="974"/>
      <c r="AE92" s="978"/>
      <c r="AF92" s="976"/>
      <c r="AG92" s="976"/>
      <c r="AH92" s="976"/>
      <c r="AI92" s="976"/>
      <c r="AJ92" s="976"/>
      <c r="AK92" s="977"/>
    </row>
    <row r="93" spans="2:41" s="66" customFormat="1" ht="18" customHeight="1" x14ac:dyDescent="0.4">
      <c r="B93" s="115"/>
      <c r="C93" s="116"/>
      <c r="D93" s="242">
        <v>8</v>
      </c>
      <c r="E93" s="972"/>
      <c r="F93" s="973"/>
      <c r="G93" s="974"/>
      <c r="H93" s="951" t="s">
        <v>476</v>
      </c>
      <c r="I93" s="952"/>
      <c r="J93" s="952"/>
      <c r="K93" s="952"/>
      <c r="L93" s="952"/>
      <c r="M93" s="952"/>
      <c r="N93" s="953"/>
      <c r="O93" s="972"/>
      <c r="P93" s="973"/>
      <c r="Q93" s="973"/>
      <c r="R93" s="973"/>
      <c r="S93" s="974"/>
      <c r="T93" s="972"/>
      <c r="U93" s="973"/>
      <c r="V93" s="973"/>
      <c r="W93" s="973"/>
      <c r="X93" s="973"/>
      <c r="Y93" s="974"/>
      <c r="Z93" s="972"/>
      <c r="AA93" s="973"/>
      <c r="AB93" s="973"/>
      <c r="AC93" s="973"/>
      <c r="AD93" s="974"/>
      <c r="AE93" s="978"/>
      <c r="AF93" s="976"/>
      <c r="AG93" s="976"/>
      <c r="AH93" s="976"/>
      <c r="AI93" s="976"/>
      <c r="AJ93" s="976"/>
      <c r="AK93" s="977"/>
    </row>
    <row r="94" spans="2:41" s="66" customFormat="1" ht="18" customHeight="1" x14ac:dyDescent="0.4">
      <c r="B94" s="115"/>
      <c r="C94" s="90"/>
      <c r="D94" s="242">
        <v>9</v>
      </c>
      <c r="E94" s="972"/>
      <c r="F94" s="973"/>
      <c r="G94" s="974"/>
      <c r="H94" s="951" t="s">
        <v>476</v>
      </c>
      <c r="I94" s="952"/>
      <c r="J94" s="952"/>
      <c r="K94" s="952"/>
      <c r="L94" s="952"/>
      <c r="M94" s="952"/>
      <c r="N94" s="953"/>
      <c r="O94" s="972"/>
      <c r="P94" s="973"/>
      <c r="Q94" s="973"/>
      <c r="R94" s="973"/>
      <c r="S94" s="974"/>
      <c r="T94" s="972"/>
      <c r="U94" s="973"/>
      <c r="V94" s="973"/>
      <c r="W94" s="973"/>
      <c r="X94" s="973"/>
      <c r="Y94" s="974"/>
      <c r="Z94" s="972"/>
      <c r="AA94" s="973"/>
      <c r="AB94" s="973"/>
      <c r="AC94" s="973"/>
      <c r="AD94" s="974"/>
      <c r="AE94" s="978"/>
      <c r="AF94" s="976"/>
      <c r="AG94" s="976"/>
      <c r="AH94" s="976"/>
      <c r="AI94" s="976"/>
      <c r="AJ94" s="976"/>
      <c r="AK94" s="977"/>
    </row>
    <row r="95" spans="2:41" s="66" customFormat="1" ht="18" customHeight="1" thickBot="1" x14ac:dyDescent="0.45">
      <c r="B95" s="117"/>
      <c r="C95" s="101"/>
      <c r="D95" s="83">
        <v>10</v>
      </c>
      <c r="E95" s="963"/>
      <c r="F95" s="964"/>
      <c r="G95" s="965"/>
      <c r="H95" s="955" t="s">
        <v>476</v>
      </c>
      <c r="I95" s="956"/>
      <c r="J95" s="956"/>
      <c r="K95" s="956"/>
      <c r="L95" s="956"/>
      <c r="M95" s="956"/>
      <c r="N95" s="957"/>
      <c r="O95" s="963"/>
      <c r="P95" s="964"/>
      <c r="Q95" s="964"/>
      <c r="R95" s="964"/>
      <c r="S95" s="965"/>
      <c r="T95" s="963"/>
      <c r="U95" s="964"/>
      <c r="V95" s="964"/>
      <c r="W95" s="964"/>
      <c r="X95" s="964"/>
      <c r="Y95" s="965"/>
      <c r="Z95" s="963"/>
      <c r="AA95" s="964"/>
      <c r="AB95" s="964"/>
      <c r="AC95" s="964"/>
      <c r="AD95" s="965"/>
      <c r="AE95" s="979"/>
      <c r="AF95" s="980"/>
      <c r="AG95" s="980"/>
      <c r="AH95" s="980"/>
      <c r="AI95" s="980"/>
      <c r="AJ95" s="980"/>
      <c r="AK95" s="981"/>
    </row>
    <row r="96" spans="2:41" s="66" customFormat="1" ht="18" customHeight="1" thickBot="1" x14ac:dyDescent="0.45">
      <c r="B96" s="57"/>
    </row>
    <row r="97" spans="2:41" s="66" customFormat="1" ht="18" customHeight="1" x14ac:dyDescent="0.4">
      <c r="B97" s="916" t="s">
        <v>627</v>
      </c>
      <c r="C97" s="917"/>
      <c r="D97" s="917"/>
      <c r="E97" s="917"/>
      <c r="F97" s="918"/>
      <c r="G97" s="922"/>
      <c r="H97" s="922"/>
      <c r="I97" s="922"/>
      <c r="J97" s="922"/>
      <c r="K97" s="922"/>
      <c r="L97" s="922"/>
      <c r="M97" s="922"/>
      <c r="N97" s="922"/>
      <c r="O97" s="922"/>
      <c r="P97" s="922"/>
      <c r="Q97" s="922"/>
      <c r="R97" s="922"/>
      <c r="S97" s="922"/>
      <c r="T97" s="922"/>
      <c r="U97" s="922"/>
      <c r="V97" s="922"/>
      <c r="W97" s="922"/>
      <c r="X97" s="922"/>
      <c r="Y97" s="922"/>
      <c r="Z97" s="922"/>
      <c r="AA97" s="922"/>
      <c r="AB97" s="922"/>
      <c r="AC97" s="922"/>
      <c r="AD97" s="922"/>
      <c r="AE97" s="922"/>
      <c r="AF97" s="922"/>
      <c r="AG97" s="922"/>
      <c r="AH97" s="922"/>
      <c r="AI97" s="922"/>
      <c r="AJ97" s="922"/>
      <c r="AK97" s="923"/>
    </row>
    <row r="98" spans="2:41" s="66" customFormat="1" ht="18" customHeight="1" thickBot="1" x14ac:dyDescent="0.45">
      <c r="B98" s="919"/>
      <c r="C98" s="920"/>
      <c r="D98" s="920"/>
      <c r="E98" s="920"/>
      <c r="F98" s="921"/>
      <c r="G98" s="924"/>
      <c r="H98" s="924"/>
      <c r="I98" s="924"/>
      <c r="J98" s="924"/>
      <c r="K98" s="924"/>
      <c r="L98" s="924"/>
      <c r="M98" s="924"/>
      <c r="N98" s="924"/>
      <c r="O98" s="924"/>
      <c r="P98" s="924"/>
      <c r="Q98" s="924"/>
      <c r="R98" s="924"/>
      <c r="S98" s="924"/>
      <c r="T98" s="924"/>
      <c r="U98" s="924"/>
      <c r="V98" s="924"/>
      <c r="W98" s="924"/>
      <c r="X98" s="924"/>
      <c r="Y98" s="924"/>
      <c r="Z98" s="924"/>
      <c r="AA98" s="924"/>
      <c r="AB98" s="924"/>
      <c r="AC98" s="924"/>
      <c r="AD98" s="924"/>
      <c r="AE98" s="924"/>
      <c r="AF98" s="924"/>
      <c r="AG98" s="924"/>
      <c r="AH98" s="924"/>
      <c r="AI98" s="924"/>
      <c r="AJ98" s="924"/>
      <c r="AK98" s="925"/>
    </row>
    <row r="99" spans="2:41" s="66" customFormat="1" ht="18" customHeight="1" x14ac:dyDescent="0.4">
      <c r="B99" s="57" t="s">
        <v>626</v>
      </c>
      <c r="C99" s="128" t="s">
        <v>625</v>
      </c>
      <c r="AH99" s="34"/>
      <c r="AJ99" s="85"/>
    </row>
    <row r="100" spans="2:41" s="66" customFormat="1" ht="18" customHeight="1" x14ac:dyDescent="0.4">
      <c r="B100" s="57"/>
      <c r="C100" s="128"/>
      <c r="AH100" s="34"/>
      <c r="AJ100" s="85" t="s">
        <v>302</v>
      </c>
    </row>
    <row r="101" spans="2:41" s="66" customFormat="1" ht="18" customHeight="1" x14ac:dyDescent="0.4">
      <c r="B101" s="57"/>
      <c r="C101" s="128"/>
      <c r="AH101" s="34"/>
      <c r="AJ101" s="85"/>
    </row>
    <row r="102" spans="2:41" s="66" customFormat="1" ht="18" customHeight="1" x14ac:dyDescent="0.4">
      <c r="B102" s="129" t="s">
        <v>349</v>
      </c>
      <c r="C102" s="128"/>
      <c r="AH102" s="34"/>
      <c r="AJ102" s="85"/>
    </row>
    <row r="103" spans="2:41" s="66" customFormat="1" ht="24.95" customHeight="1" x14ac:dyDescent="0.4">
      <c r="B103" s="942" t="s">
        <v>350</v>
      </c>
      <c r="C103" s="943"/>
      <c r="D103" s="943"/>
      <c r="E103" s="943"/>
      <c r="F103" s="944"/>
      <c r="G103" s="941" t="s">
        <v>351</v>
      </c>
      <c r="H103" s="927"/>
      <c r="I103" s="928"/>
      <c r="J103" s="929" t="s">
        <v>352</v>
      </c>
      <c r="K103" s="930"/>
      <c r="L103" s="930"/>
      <c r="M103" s="930"/>
      <c r="N103" s="930"/>
      <c r="O103" s="931">
        <v>15</v>
      </c>
      <c r="P103" s="931"/>
      <c r="Q103" s="877" t="s">
        <v>353</v>
      </c>
      <c r="R103" s="877"/>
      <c r="S103" s="877"/>
      <c r="T103" s="877"/>
      <c r="U103" s="877"/>
      <c r="V103" s="877"/>
      <c r="W103" s="932" t="s">
        <v>499</v>
      </c>
      <c r="X103" s="933"/>
      <c r="Y103" s="933"/>
      <c r="Z103" s="933"/>
      <c r="AA103" s="933"/>
      <c r="AB103" s="933"/>
      <c r="AC103" s="933"/>
      <c r="AD103" s="933"/>
      <c r="AE103" s="933"/>
      <c r="AF103" s="933"/>
      <c r="AG103" s="933"/>
      <c r="AH103" s="933"/>
      <c r="AI103" s="933"/>
      <c r="AJ103" s="933"/>
      <c r="AK103" s="934"/>
    </row>
    <row r="104" spans="2:41" s="66" customFormat="1" ht="24.95" customHeight="1" x14ac:dyDescent="0.4">
      <c r="B104" s="945"/>
      <c r="C104" s="946"/>
      <c r="D104" s="946"/>
      <c r="E104" s="946"/>
      <c r="F104" s="947"/>
      <c r="G104" s="926" t="s">
        <v>355</v>
      </c>
      <c r="H104" s="927"/>
      <c r="I104" s="928"/>
      <c r="J104" s="929" t="s">
        <v>352</v>
      </c>
      <c r="K104" s="930"/>
      <c r="L104" s="930"/>
      <c r="M104" s="930"/>
      <c r="N104" s="930"/>
      <c r="O104" s="931">
        <v>10</v>
      </c>
      <c r="P104" s="931"/>
      <c r="Q104" s="877" t="s">
        <v>353</v>
      </c>
      <c r="R104" s="877"/>
      <c r="S104" s="877"/>
      <c r="T104" s="877"/>
      <c r="U104" s="877"/>
      <c r="V104" s="877"/>
      <c r="W104" s="935"/>
      <c r="X104" s="936"/>
      <c r="Y104" s="936"/>
      <c r="Z104" s="936"/>
      <c r="AA104" s="936"/>
      <c r="AB104" s="936"/>
      <c r="AC104" s="936"/>
      <c r="AD104" s="936"/>
      <c r="AE104" s="936"/>
      <c r="AF104" s="936"/>
      <c r="AG104" s="936"/>
      <c r="AH104" s="936"/>
      <c r="AI104" s="936"/>
      <c r="AJ104" s="936"/>
      <c r="AK104" s="937"/>
    </row>
    <row r="105" spans="2:41" s="66" customFormat="1" ht="24.95" customHeight="1" x14ac:dyDescent="0.4">
      <c r="B105" s="945"/>
      <c r="C105" s="946"/>
      <c r="D105" s="946"/>
      <c r="E105" s="946"/>
      <c r="F105" s="947"/>
      <c r="G105" s="926" t="s">
        <v>356</v>
      </c>
      <c r="H105" s="927"/>
      <c r="I105" s="928"/>
      <c r="J105" s="929" t="s">
        <v>352</v>
      </c>
      <c r="K105" s="930"/>
      <c r="L105" s="930"/>
      <c r="M105" s="930"/>
      <c r="N105" s="930"/>
      <c r="O105" s="931">
        <v>5</v>
      </c>
      <c r="P105" s="931"/>
      <c r="Q105" s="877" t="s">
        <v>353</v>
      </c>
      <c r="R105" s="877"/>
      <c r="S105" s="877"/>
      <c r="T105" s="877"/>
      <c r="U105" s="877"/>
      <c r="V105" s="877"/>
      <c r="W105" s="935"/>
      <c r="X105" s="936"/>
      <c r="Y105" s="936"/>
      <c r="Z105" s="936"/>
      <c r="AA105" s="936"/>
      <c r="AB105" s="936"/>
      <c r="AC105" s="936"/>
      <c r="AD105" s="936"/>
      <c r="AE105" s="936"/>
      <c r="AF105" s="936"/>
      <c r="AG105" s="936"/>
      <c r="AH105" s="936"/>
      <c r="AI105" s="936"/>
      <c r="AJ105" s="936"/>
      <c r="AK105" s="937"/>
    </row>
    <row r="106" spans="2:41" s="66" customFormat="1" ht="24.95" customHeight="1" x14ac:dyDescent="0.4">
      <c r="B106" s="948"/>
      <c r="C106" s="949"/>
      <c r="D106" s="949"/>
      <c r="E106" s="949"/>
      <c r="F106" s="950"/>
      <c r="G106" s="941" t="s">
        <v>253</v>
      </c>
      <c r="H106" s="927"/>
      <c r="I106" s="928"/>
      <c r="J106" s="929" t="s">
        <v>352</v>
      </c>
      <c r="K106" s="930"/>
      <c r="L106" s="930"/>
      <c r="M106" s="930"/>
      <c r="N106" s="930"/>
      <c r="O106" s="931">
        <v>10</v>
      </c>
      <c r="P106" s="931"/>
      <c r="Q106" s="877" t="s">
        <v>353</v>
      </c>
      <c r="R106" s="877"/>
      <c r="S106" s="877"/>
      <c r="T106" s="877"/>
      <c r="U106" s="877"/>
      <c r="V106" s="877"/>
      <c r="W106" s="938"/>
      <c r="X106" s="939"/>
      <c r="Y106" s="939"/>
      <c r="Z106" s="939"/>
      <c r="AA106" s="939"/>
      <c r="AB106" s="939"/>
      <c r="AC106" s="939"/>
      <c r="AD106" s="939"/>
      <c r="AE106" s="939"/>
      <c r="AF106" s="939"/>
      <c r="AG106" s="939"/>
      <c r="AH106" s="939"/>
      <c r="AI106" s="939"/>
      <c r="AJ106" s="939"/>
      <c r="AK106" s="940"/>
    </row>
    <row r="107" spans="2:41" ht="24" customHeight="1" x14ac:dyDescent="0.4">
      <c r="B107" s="896" t="s">
        <v>357</v>
      </c>
      <c r="C107" s="897"/>
      <c r="D107" s="897"/>
      <c r="E107" s="897"/>
      <c r="F107" s="898"/>
      <c r="G107" s="861" t="s">
        <v>358</v>
      </c>
      <c r="H107" s="890"/>
      <c r="I107" s="890"/>
      <c r="J107" s="890"/>
      <c r="K107" s="862"/>
      <c r="L107" s="908" t="s">
        <v>359</v>
      </c>
      <c r="M107" s="909"/>
      <c r="N107" s="909"/>
      <c r="O107" s="909"/>
      <c r="P107" s="909"/>
      <c r="Q107" s="909"/>
      <c r="R107" s="909"/>
      <c r="S107" s="909"/>
      <c r="T107" s="909"/>
      <c r="U107" s="909"/>
      <c r="V107" s="909"/>
      <c r="W107" s="909"/>
      <c r="X107" s="909"/>
      <c r="Y107" s="909"/>
      <c r="Z107" s="909"/>
      <c r="AA107" s="909"/>
      <c r="AB107" s="909"/>
      <c r="AC107" s="909"/>
      <c r="AD107" s="909"/>
      <c r="AE107" s="909"/>
      <c r="AF107" s="909"/>
      <c r="AG107" s="909"/>
      <c r="AH107" s="909"/>
      <c r="AI107" s="909"/>
      <c r="AJ107" s="909"/>
      <c r="AK107" s="910"/>
      <c r="AN107" s="34" t="s">
        <v>360</v>
      </c>
      <c r="AO107" s="34" t="s">
        <v>359</v>
      </c>
    </row>
    <row r="108" spans="2:41" ht="24" customHeight="1" x14ac:dyDescent="0.4">
      <c r="B108" s="905"/>
      <c r="C108" s="906"/>
      <c r="D108" s="906"/>
      <c r="E108" s="906"/>
      <c r="F108" s="907"/>
      <c r="G108" s="911" t="s">
        <v>361</v>
      </c>
      <c r="H108" s="911"/>
      <c r="I108" s="911"/>
      <c r="J108" s="911" t="s">
        <v>362</v>
      </c>
      <c r="K108" s="911"/>
      <c r="L108" s="902" t="s">
        <v>363</v>
      </c>
      <c r="M108" s="902"/>
      <c r="N108" s="902"/>
      <c r="O108" s="902"/>
      <c r="P108" s="902"/>
      <c r="Q108" s="902"/>
      <c r="R108" s="902"/>
      <c r="S108" s="902"/>
      <c r="T108" s="902"/>
      <c r="U108" s="902"/>
      <c r="V108" s="902"/>
      <c r="W108" s="902"/>
      <c r="X108" s="902"/>
      <c r="Y108" s="902"/>
      <c r="Z108" s="902"/>
      <c r="AA108" s="902"/>
      <c r="AB108" s="902"/>
      <c r="AC108" s="902"/>
      <c r="AD108" s="902"/>
      <c r="AE108" s="902"/>
      <c r="AF108" s="902"/>
      <c r="AG108" s="902"/>
      <c r="AH108" s="902"/>
      <c r="AI108" s="902"/>
      <c r="AJ108" s="902"/>
      <c r="AK108" s="902"/>
    </row>
    <row r="109" spans="2:41" ht="24" customHeight="1" x14ac:dyDescent="0.4">
      <c r="B109" s="905"/>
      <c r="C109" s="906"/>
      <c r="D109" s="906"/>
      <c r="E109" s="906"/>
      <c r="F109" s="907"/>
      <c r="G109" s="911"/>
      <c r="H109" s="911"/>
      <c r="I109" s="911"/>
      <c r="J109" s="911" t="s">
        <v>364</v>
      </c>
      <c r="K109" s="911"/>
      <c r="L109" s="902" t="s">
        <v>365</v>
      </c>
      <c r="M109" s="902"/>
      <c r="N109" s="902"/>
      <c r="O109" s="902"/>
      <c r="P109" s="902"/>
      <c r="Q109" s="902"/>
      <c r="R109" s="902"/>
      <c r="S109" s="902"/>
      <c r="T109" s="902"/>
      <c r="U109" s="902"/>
      <c r="V109" s="902"/>
      <c r="W109" s="902"/>
      <c r="X109" s="902"/>
      <c r="Y109" s="902"/>
      <c r="Z109" s="902"/>
      <c r="AA109" s="902"/>
      <c r="AB109" s="902"/>
      <c r="AC109" s="902"/>
      <c r="AD109" s="902"/>
      <c r="AE109" s="902"/>
      <c r="AF109" s="902"/>
      <c r="AG109" s="902"/>
      <c r="AH109" s="902"/>
      <c r="AI109" s="902"/>
      <c r="AJ109" s="902"/>
      <c r="AK109" s="902"/>
    </row>
    <row r="110" spans="2:41" ht="27.95" customHeight="1" x14ac:dyDescent="0.4">
      <c r="B110" s="905"/>
      <c r="C110" s="906"/>
      <c r="D110" s="906"/>
      <c r="E110" s="906"/>
      <c r="F110" s="907"/>
      <c r="G110" s="911"/>
      <c r="H110" s="911"/>
      <c r="I110" s="911"/>
      <c r="J110" s="911" t="s">
        <v>366</v>
      </c>
      <c r="K110" s="911"/>
      <c r="L110" s="912" t="s">
        <v>367</v>
      </c>
      <c r="M110" s="913"/>
      <c r="N110" s="913"/>
      <c r="O110" s="913"/>
      <c r="P110" s="913"/>
      <c r="Q110" s="893" t="s">
        <v>368</v>
      </c>
      <c r="R110" s="894"/>
      <c r="S110" s="894"/>
      <c r="T110" s="894"/>
      <c r="U110" s="894"/>
      <c r="V110" s="894"/>
      <c r="W110" s="894"/>
      <c r="X110" s="894"/>
      <c r="Y110" s="894"/>
      <c r="Z110" s="894"/>
      <c r="AA110" s="894"/>
      <c r="AB110" s="894"/>
      <c r="AC110" s="894"/>
      <c r="AD110" s="894"/>
      <c r="AE110" s="894"/>
      <c r="AF110" s="894"/>
      <c r="AG110" s="894"/>
      <c r="AH110" s="894"/>
      <c r="AI110" s="894"/>
      <c r="AJ110" s="894"/>
      <c r="AK110" s="895"/>
    </row>
    <row r="111" spans="2:41" ht="21.95" customHeight="1" x14ac:dyDescent="0.4">
      <c r="B111" s="896" t="s">
        <v>369</v>
      </c>
      <c r="C111" s="897"/>
      <c r="D111" s="897"/>
      <c r="E111" s="897"/>
      <c r="F111" s="898"/>
      <c r="G111" s="861" t="s">
        <v>370</v>
      </c>
      <c r="H111" s="890"/>
      <c r="I111" s="890"/>
      <c r="J111" s="890"/>
      <c r="K111" s="862"/>
      <c r="L111" s="902" t="s">
        <v>371</v>
      </c>
      <c r="M111" s="902"/>
      <c r="N111" s="902"/>
      <c r="O111" s="902"/>
      <c r="P111" s="902"/>
      <c r="Q111" s="902"/>
      <c r="R111" s="902"/>
      <c r="S111" s="902"/>
      <c r="T111" s="902"/>
      <c r="U111" s="902"/>
      <c r="V111" s="902"/>
      <c r="W111" s="902"/>
      <c r="X111" s="902"/>
      <c r="Y111" s="902"/>
      <c r="Z111" s="902"/>
      <c r="AA111" s="902"/>
      <c r="AB111" s="902"/>
      <c r="AC111" s="902"/>
      <c r="AD111" s="902"/>
      <c r="AE111" s="902"/>
      <c r="AF111" s="902"/>
      <c r="AG111" s="902"/>
      <c r="AH111" s="902"/>
      <c r="AI111" s="902"/>
      <c r="AJ111" s="902"/>
      <c r="AK111" s="902"/>
    </row>
    <row r="112" spans="2:41" ht="30" customHeight="1" x14ac:dyDescent="0.4">
      <c r="B112" s="899"/>
      <c r="C112" s="900"/>
      <c r="D112" s="900"/>
      <c r="E112" s="900"/>
      <c r="F112" s="901"/>
      <c r="G112" s="861" t="s">
        <v>372</v>
      </c>
      <c r="H112" s="890"/>
      <c r="I112" s="890"/>
      <c r="J112" s="890"/>
      <c r="K112" s="862"/>
      <c r="L112" s="903" t="s">
        <v>373</v>
      </c>
      <c r="M112" s="904"/>
      <c r="N112" s="904"/>
      <c r="O112" s="904"/>
      <c r="P112" s="904"/>
      <c r="Q112" s="904"/>
      <c r="R112" s="904"/>
      <c r="S112" s="904"/>
      <c r="T112" s="904"/>
      <c r="U112" s="904"/>
      <c r="V112" s="904"/>
      <c r="W112" s="904"/>
      <c r="X112" s="904"/>
      <c r="Y112" s="904"/>
      <c r="Z112" s="904"/>
      <c r="AA112" s="904"/>
      <c r="AB112" s="904"/>
      <c r="AC112" s="904"/>
      <c r="AD112" s="904"/>
      <c r="AE112" s="904"/>
      <c r="AF112" s="904"/>
      <c r="AG112" s="904"/>
      <c r="AH112" s="904"/>
      <c r="AI112" s="904"/>
      <c r="AJ112" s="904"/>
      <c r="AK112" s="904"/>
    </row>
    <row r="114" spans="2:38" ht="15" customHeight="1" x14ac:dyDescent="0.4">
      <c r="B114" s="130" t="s">
        <v>374</v>
      </c>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31"/>
      <c r="AK114" s="131"/>
    </row>
    <row r="115" spans="2:38" ht="9.9499999999999993" customHeight="1" x14ac:dyDescent="0.4"/>
    <row r="116" spans="2:38" ht="24.95" customHeight="1" x14ac:dyDescent="0.4">
      <c r="B116" s="879" t="s">
        <v>375</v>
      </c>
      <c r="C116" s="880"/>
      <c r="D116" s="880"/>
      <c r="E116" s="881"/>
      <c r="F116" s="885" t="s">
        <v>376</v>
      </c>
      <c r="G116" s="872"/>
      <c r="H116" s="861" t="s">
        <v>377</v>
      </c>
      <c r="I116" s="890"/>
      <c r="J116" s="862"/>
      <c r="K116" s="891"/>
      <c r="L116" s="891"/>
      <c r="M116" s="891"/>
      <c r="N116" s="891"/>
      <c r="O116" s="891"/>
      <c r="P116" s="891"/>
      <c r="Q116" s="891"/>
      <c r="R116" s="891"/>
      <c r="S116" s="891"/>
      <c r="T116" s="891"/>
      <c r="U116" s="891"/>
      <c r="V116" s="891"/>
      <c r="W116" s="891"/>
      <c r="X116" s="891"/>
      <c r="Y116" s="891"/>
      <c r="Z116" s="891"/>
      <c r="AA116" s="891"/>
      <c r="AB116" s="891"/>
      <c r="AC116" s="891"/>
      <c r="AD116" s="891"/>
      <c r="AE116" s="891"/>
      <c r="AF116" s="891"/>
      <c r="AG116" s="891"/>
      <c r="AH116" s="891"/>
      <c r="AI116" s="891"/>
      <c r="AJ116" s="891"/>
      <c r="AK116" s="892"/>
      <c r="AL116" s="108"/>
    </row>
    <row r="117" spans="2:38" ht="24.95" customHeight="1" x14ac:dyDescent="0.4">
      <c r="B117" s="882"/>
      <c r="C117" s="883"/>
      <c r="D117" s="883"/>
      <c r="E117" s="884"/>
      <c r="F117" s="886"/>
      <c r="G117" s="887"/>
      <c r="H117" s="861" t="s">
        <v>378</v>
      </c>
      <c r="I117" s="890"/>
      <c r="J117" s="862"/>
      <c r="K117" s="861" t="s">
        <v>379</v>
      </c>
      <c r="L117" s="862"/>
      <c r="M117" s="863"/>
      <c r="N117" s="864"/>
      <c r="O117" s="864"/>
      <c r="P117" s="864"/>
      <c r="Q117" s="864"/>
      <c r="R117" s="864"/>
      <c r="S117" s="865"/>
      <c r="T117" s="861" t="s">
        <v>380</v>
      </c>
      <c r="U117" s="890"/>
      <c r="V117" s="862"/>
      <c r="W117" s="863"/>
      <c r="X117" s="864"/>
      <c r="Y117" s="864"/>
      <c r="Z117" s="864"/>
      <c r="AA117" s="864"/>
      <c r="AB117" s="864"/>
      <c r="AC117" s="864"/>
      <c r="AD117" s="865"/>
      <c r="AE117" s="861" t="s">
        <v>381</v>
      </c>
      <c r="AF117" s="862"/>
      <c r="AG117" s="858"/>
      <c r="AH117" s="859"/>
      <c r="AI117" s="859"/>
      <c r="AJ117" s="859"/>
      <c r="AK117" s="860"/>
      <c r="AL117" s="108"/>
    </row>
    <row r="118" spans="2:38" ht="24.95" customHeight="1" x14ac:dyDescent="0.4">
      <c r="B118" s="882"/>
      <c r="C118" s="883"/>
      <c r="D118" s="883"/>
      <c r="E118" s="884"/>
      <c r="F118" s="888"/>
      <c r="G118" s="889"/>
      <c r="H118" s="861"/>
      <c r="I118" s="890"/>
      <c r="J118" s="862"/>
      <c r="K118" s="861" t="s">
        <v>382</v>
      </c>
      <c r="L118" s="862"/>
      <c r="M118" s="863"/>
      <c r="N118" s="864"/>
      <c r="O118" s="864"/>
      <c r="P118" s="864"/>
      <c r="Q118" s="864"/>
      <c r="R118" s="864"/>
      <c r="S118" s="864"/>
      <c r="T118" s="864"/>
      <c r="U118" s="864"/>
      <c r="V118" s="864"/>
      <c r="W118" s="864"/>
      <c r="X118" s="864"/>
      <c r="Y118" s="864"/>
      <c r="Z118" s="864"/>
      <c r="AA118" s="864"/>
      <c r="AB118" s="864"/>
      <c r="AC118" s="864"/>
      <c r="AD118" s="864"/>
      <c r="AE118" s="864"/>
      <c r="AF118" s="864"/>
      <c r="AG118" s="864"/>
      <c r="AH118" s="864"/>
      <c r="AI118" s="864"/>
      <c r="AJ118" s="864"/>
      <c r="AK118" s="865"/>
      <c r="AL118" s="108"/>
    </row>
    <row r="119" spans="2:38" ht="24.95" customHeight="1" x14ac:dyDescent="0.4">
      <c r="B119" s="882"/>
      <c r="C119" s="883"/>
      <c r="D119" s="883"/>
      <c r="E119" s="884"/>
      <c r="F119" s="866" t="s">
        <v>383</v>
      </c>
      <c r="G119" s="867"/>
      <c r="H119" s="867"/>
      <c r="I119" s="867"/>
      <c r="J119" s="868"/>
      <c r="K119" s="869"/>
      <c r="L119" s="869"/>
      <c r="M119" s="869"/>
      <c r="N119" s="869"/>
      <c r="O119" s="869"/>
      <c r="P119" s="869"/>
      <c r="Q119" s="869"/>
      <c r="R119" s="869"/>
      <c r="S119" s="869"/>
      <c r="T119" s="869"/>
      <c r="U119" s="869"/>
      <c r="V119" s="869"/>
      <c r="W119" s="869"/>
      <c r="X119" s="869"/>
      <c r="Y119" s="869"/>
      <c r="Z119" s="869"/>
      <c r="AA119" s="869"/>
      <c r="AB119" s="869"/>
      <c r="AC119" s="869"/>
      <c r="AD119" s="869"/>
      <c r="AE119" s="869"/>
      <c r="AF119" s="869"/>
      <c r="AG119" s="869"/>
      <c r="AH119" s="869"/>
      <c r="AI119" s="869"/>
      <c r="AJ119" s="869"/>
      <c r="AK119" s="870"/>
      <c r="AL119" s="108"/>
    </row>
    <row r="120" spans="2:38" ht="24.95" customHeight="1" x14ac:dyDescent="0.4">
      <c r="B120" s="882"/>
      <c r="C120" s="883"/>
      <c r="D120" s="883"/>
      <c r="E120" s="884"/>
      <c r="F120" s="871" t="s">
        <v>500</v>
      </c>
      <c r="G120" s="872"/>
      <c r="H120" s="872"/>
      <c r="I120" s="872"/>
      <c r="J120" s="873"/>
      <c r="K120" s="861" t="s">
        <v>385</v>
      </c>
      <c r="L120" s="862"/>
      <c r="M120" s="874" t="s">
        <v>386</v>
      </c>
      <c r="N120" s="875"/>
      <c r="O120" s="875"/>
      <c r="P120" s="875"/>
      <c r="Q120" s="875"/>
      <c r="R120" s="875"/>
      <c r="S120" s="876"/>
      <c r="T120" s="132" t="s">
        <v>248</v>
      </c>
      <c r="U120" s="877" t="s">
        <v>387</v>
      </c>
      <c r="V120" s="877"/>
      <c r="W120" s="877"/>
      <c r="X120" s="877"/>
      <c r="Y120" s="877"/>
      <c r="Z120" s="877"/>
      <c r="AA120" s="877"/>
      <c r="AB120" s="877"/>
      <c r="AC120" s="877"/>
      <c r="AD120" s="877"/>
      <c r="AE120" s="877"/>
      <c r="AF120" s="877"/>
      <c r="AG120" s="877"/>
      <c r="AH120" s="877"/>
      <c r="AI120" s="877"/>
      <c r="AJ120" s="877"/>
      <c r="AK120" s="878"/>
      <c r="AL120" s="108"/>
    </row>
    <row r="121" spans="2:38" ht="24.95" customHeight="1" x14ac:dyDescent="0.4">
      <c r="B121" s="848" t="s">
        <v>388</v>
      </c>
      <c r="C121" s="849"/>
      <c r="D121" s="849"/>
      <c r="E121" s="850"/>
      <c r="F121" s="851" t="s">
        <v>389</v>
      </c>
      <c r="G121" s="852"/>
      <c r="H121" s="852"/>
      <c r="I121" s="852"/>
      <c r="J121" s="853"/>
      <c r="K121" s="854" t="s">
        <v>390</v>
      </c>
      <c r="L121" s="855"/>
      <c r="M121" s="855"/>
      <c r="N121" s="855"/>
      <c r="O121" s="855"/>
      <c r="P121" s="855"/>
      <c r="Q121" s="856"/>
      <c r="R121" s="133"/>
      <c r="S121" s="134"/>
      <c r="T121" s="240"/>
      <c r="U121" s="240"/>
      <c r="V121" s="240"/>
      <c r="W121" s="240"/>
      <c r="X121" s="240"/>
      <c r="Y121" s="240"/>
      <c r="Z121" s="240"/>
      <c r="AA121" s="240"/>
      <c r="AB121" s="240"/>
      <c r="AC121" s="240"/>
      <c r="AD121" s="240"/>
      <c r="AE121" s="240"/>
      <c r="AF121" s="240"/>
      <c r="AG121" s="240"/>
      <c r="AH121" s="240"/>
      <c r="AI121" s="240"/>
      <c r="AJ121" s="240"/>
      <c r="AK121" s="241"/>
      <c r="AL121" s="108"/>
    </row>
    <row r="122" spans="2:38" s="66" customFormat="1" ht="9.9499999999999993" customHeight="1" x14ac:dyDescent="0.4">
      <c r="T122" s="34"/>
      <c r="U122" s="34"/>
      <c r="V122" s="34"/>
      <c r="W122" s="34"/>
      <c r="X122" s="34"/>
      <c r="Y122" s="34"/>
      <c r="Z122" s="34"/>
      <c r="AA122" s="34"/>
      <c r="AB122" s="34"/>
      <c r="AC122" s="34"/>
      <c r="AD122" s="34"/>
      <c r="AE122" s="34"/>
      <c r="AF122" s="34"/>
      <c r="AG122" s="34"/>
      <c r="AH122" s="34"/>
      <c r="AI122" s="34"/>
      <c r="AJ122" s="34"/>
      <c r="AK122" s="34"/>
    </row>
    <row r="123" spans="2:38" s="66" customFormat="1" ht="12" customHeight="1" x14ac:dyDescent="0.4">
      <c r="B123" s="135" t="s">
        <v>155</v>
      </c>
      <c r="C123" s="136"/>
      <c r="D123" s="136"/>
      <c r="E123" s="857" t="s">
        <v>391</v>
      </c>
      <c r="F123" s="857"/>
      <c r="G123" s="857"/>
      <c r="H123" s="857"/>
      <c r="I123" s="857"/>
      <c r="J123" s="857"/>
      <c r="K123" s="857"/>
      <c r="L123" s="857"/>
      <c r="M123" s="857"/>
      <c r="N123" s="857"/>
      <c r="O123" s="857"/>
      <c r="P123" s="857"/>
      <c r="Q123" s="857"/>
      <c r="R123" s="857"/>
      <c r="S123" s="857"/>
      <c r="T123" s="857"/>
      <c r="U123" s="857"/>
      <c r="V123" s="857"/>
      <c r="W123" s="857"/>
      <c r="X123" s="857"/>
      <c r="Y123" s="857"/>
      <c r="Z123" s="857"/>
      <c r="AA123" s="857"/>
      <c r="AB123" s="857"/>
      <c r="AC123" s="857"/>
      <c r="AD123" s="857"/>
      <c r="AE123" s="857"/>
      <c r="AF123" s="857"/>
      <c r="AG123" s="857"/>
      <c r="AH123" s="857"/>
      <c r="AI123" s="857"/>
      <c r="AJ123" s="857"/>
      <c r="AK123" s="857"/>
    </row>
    <row r="124" spans="2:38" ht="12" customHeight="1" x14ac:dyDescent="0.4">
      <c r="E124" s="857" t="s">
        <v>392</v>
      </c>
      <c r="F124" s="857"/>
      <c r="G124" s="857"/>
      <c r="H124" s="857"/>
      <c r="I124" s="857"/>
      <c r="J124" s="857"/>
      <c r="K124" s="857"/>
      <c r="L124" s="857"/>
      <c r="M124" s="857"/>
      <c r="N124" s="857"/>
      <c r="O124" s="857"/>
      <c r="P124" s="857"/>
      <c r="Q124" s="857"/>
      <c r="R124" s="857"/>
      <c r="S124" s="857"/>
      <c r="T124" s="857"/>
      <c r="U124" s="857"/>
      <c r="V124" s="857"/>
      <c r="W124" s="857"/>
      <c r="X124" s="857"/>
      <c r="Y124" s="857"/>
      <c r="Z124" s="857"/>
      <c r="AA124" s="857"/>
      <c r="AB124" s="857"/>
      <c r="AC124" s="857"/>
      <c r="AD124" s="857"/>
      <c r="AE124" s="857"/>
      <c r="AF124" s="857"/>
      <c r="AG124" s="857"/>
      <c r="AH124" s="857"/>
      <c r="AI124" s="857"/>
      <c r="AJ124" s="857"/>
      <c r="AK124" s="857"/>
    </row>
    <row r="126" spans="2:38" ht="18" customHeight="1" x14ac:dyDescent="0.4">
      <c r="B126" s="34" t="s">
        <v>393</v>
      </c>
    </row>
    <row r="127" spans="2:38" ht="18" customHeight="1" x14ac:dyDescent="0.4">
      <c r="B127" s="845" t="s">
        <v>394</v>
      </c>
      <c r="C127" s="845"/>
      <c r="D127" s="845"/>
      <c r="E127" s="845"/>
      <c r="F127" s="845"/>
      <c r="G127" s="845"/>
      <c r="H127" s="845"/>
      <c r="I127" s="845"/>
      <c r="J127" s="845"/>
      <c r="K127" s="845"/>
      <c r="L127" s="845"/>
      <c r="M127" s="845"/>
      <c r="N127" s="845"/>
      <c r="O127" s="845"/>
      <c r="P127" s="845"/>
      <c r="Q127" s="845"/>
      <c r="R127" s="845"/>
      <c r="S127" s="845"/>
      <c r="T127" s="845"/>
      <c r="U127" s="845"/>
      <c r="V127" s="838" t="s">
        <v>395</v>
      </c>
      <c r="W127" s="837"/>
      <c r="X127" s="837"/>
      <c r="Y127" s="846"/>
      <c r="Z127" s="847" t="s">
        <v>396</v>
      </c>
      <c r="AA127" s="847"/>
      <c r="AB127" s="847"/>
      <c r="AC127" s="847"/>
      <c r="AD127" s="838" t="s">
        <v>397</v>
      </c>
      <c r="AE127" s="837"/>
      <c r="AF127" s="837"/>
      <c r="AG127" s="846"/>
    </row>
    <row r="128" spans="2:38" ht="18" customHeight="1" x14ac:dyDescent="0.4">
      <c r="B128" s="223" t="s">
        <v>398</v>
      </c>
      <c r="C128" s="224"/>
      <c r="D128" s="224"/>
      <c r="E128" s="224"/>
      <c r="F128" s="224"/>
      <c r="G128" s="224"/>
      <c r="H128" s="224"/>
      <c r="I128" s="224"/>
      <c r="J128" s="224"/>
      <c r="K128" s="224"/>
      <c r="L128" s="224"/>
      <c r="M128" s="224"/>
      <c r="N128" s="224"/>
      <c r="O128" s="224"/>
      <c r="P128" s="224"/>
      <c r="Q128" s="224"/>
      <c r="R128" s="224"/>
      <c r="S128" s="224"/>
      <c r="T128" s="224"/>
      <c r="U128" s="224"/>
      <c r="V128" s="224"/>
      <c r="W128" s="224"/>
      <c r="X128" s="224"/>
      <c r="Y128" s="224"/>
      <c r="Z128" s="224"/>
      <c r="AA128" s="224"/>
      <c r="AB128" s="224"/>
      <c r="AC128" s="224"/>
      <c r="AD128" s="224"/>
      <c r="AE128" s="224"/>
      <c r="AF128" s="224"/>
      <c r="AG128" s="225"/>
    </row>
    <row r="129" spans="1:33" ht="18" customHeight="1" x14ac:dyDescent="0.4">
      <c r="B129" s="226"/>
      <c r="C129" s="223" t="s">
        <v>399</v>
      </c>
      <c r="D129" s="227"/>
      <c r="E129" s="227"/>
      <c r="F129" s="227"/>
      <c r="G129" s="227"/>
      <c r="H129" s="227"/>
      <c r="I129" s="227"/>
      <c r="J129" s="227"/>
      <c r="K129" s="227"/>
      <c r="L129" s="227"/>
      <c r="M129" s="227"/>
      <c r="N129" s="227"/>
      <c r="O129" s="227"/>
      <c r="P129" s="227"/>
      <c r="Q129" s="227"/>
      <c r="R129" s="227"/>
      <c r="S129" s="227"/>
      <c r="T129" s="227"/>
      <c r="U129" s="227"/>
      <c r="V129" s="227"/>
      <c r="W129" s="227"/>
      <c r="X129" s="227"/>
      <c r="Y129" s="227"/>
      <c r="Z129" s="227"/>
      <c r="AA129" s="227"/>
      <c r="AB129" s="227"/>
      <c r="AC129" s="227"/>
      <c r="AD129" s="227"/>
      <c r="AE129" s="227"/>
      <c r="AF129" s="227"/>
      <c r="AG129" s="228"/>
    </row>
    <row r="130" spans="1:33" ht="18" customHeight="1" x14ac:dyDescent="0.4">
      <c r="B130" s="226"/>
      <c r="C130" s="229"/>
      <c r="D130" s="840" t="s">
        <v>351</v>
      </c>
      <c r="E130" s="841"/>
      <c r="F130" s="841"/>
      <c r="G130" s="841"/>
      <c r="H130" s="841"/>
      <c r="I130" s="841"/>
      <c r="J130" s="841"/>
      <c r="K130" s="841"/>
      <c r="L130" s="841"/>
      <c r="M130" s="841"/>
      <c r="N130" s="841"/>
      <c r="O130" s="841"/>
      <c r="P130" s="841"/>
      <c r="Q130" s="841"/>
      <c r="R130" s="841"/>
      <c r="S130" s="841"/>
      <c r="T130" s="841"/>
      <c r="U130" s="841"/>
      <c r="V130" s="841"/>
      <c r="W130" s="841"/>
      <c r="X130" s="841"/>
      <c r="Y130" s="841"/>
      <c r="Z130" s="841"/>
      <c r="AA130" s="841"/>
      <c r="AB130" s="841"/>
      <c r="AC130" s="841"/>
      <c r="AD130" s="841"/>
      <c r="AE130" s="841"/>
      <c r="AF130" s="841"/>
      <c r="AG130" s="842"/>
    </row>
    <row r="131" spans="1:33" ht="18" customHeight="1" x14ac:dyDescent="0.4">
      <c r="A131" s="230"/>
      <c r="B131" s="226"/>
      <c r="C131" s="229"/>
      <c r="D131" s="1192" t="s">
        <v>400</v>
      </c>
      <c r="E131" s="1193"/>
      <c r="F131" s="1193"/>
      <c r="G131" s="1193"/>
      <c r="H131" s="1193"/>
      <c r="I131" s="1193"/>
      <c r="J131" s="1193"/>
      <c r="K131" s="1193"/>
      <c r="L131" s="1193"/>
      <c r="M131" s="1193"/>
      <c r="N131" s="1193"/>
      <c r="O131" s="1193"/>
      <c r="P131" s="1193"/>
      <c r="Q131" s="1193"/>
      <c r="R131" s="1193"/>
      <c r="S131" s="1193"/>
      <c r="T131" s="1193"/>
      <c r="U131" s="1193"/>
      <c r="V131" s="835" t="s">
        <v>401</v>
      </c>
      <c r="W131" s="835"/>
      <c r="X131" s="835"/>
      <c r="Y131" s="835"/>
      <c r="Z131" s="824">
        <f>IF(AND($F$9="■",$AC$19="平日・日中"),1,0)</f>
        <v>0</v>
      </c>
      <c r="AA131" s="824"/>
      <c r="AB131" s="824"/>
      <c r="AC131" s="824"/>
      <c r="AD131" s="826">
        <f>Z131*40000</f>
        <v>0</v>
      </c>
      <c r="AE131" s="826"/>
      <c r="AF131" s="826"/>
      <c r="AG131" s="826"/>
    </row>
    <row r="132" spans="1:33" ht="18" customHeight="1" x14ac:dyDescent="0.4">
      <c r="A132" s="230"/>
      <c r="B132" s="226"/>
      <c r="C132" s="227"/>
      <c r="D132" s="1191" t="s">
        <v>402</v>
      </c>
      <c r="E132" s="1191"/>
      <c r="F132" s="1191"/>
      <c r="G132" s="1191"/>
      <c r="H132" s="1191"/>
      <c r="I132" s="1191"/>
      <c r="J132" s="1191"/>
      <c r="K132" s="1191"/>
      <c r="L132" s="1191"/>
      <c r="M132" s="1191"/>
      <c r="N132" s="1191"/>
      <c r="O132" s="1191"/>
      <c r="P132" s="1191"/>
      <c r="Q132" s="1191"/>
      <c r="R132" s="1191"/>
      <c r="S132" s="1191"/>
      <c r="T132" s="1191"/>
      <c r="U132" s="1191"/>
      <c r="V132" s="824" t="s">
        <v>403</v>
      </c>
      <c r="W132" s="824"/>
      <c r="X132" s="824"/>
      <c r="Y132" s="824"/>
      <c r="Z132" s="824">
        <f>IF(AND($F$9="■",$AC$19="休日・夜間"),1,0)</f>
        <v>0</v>
      </c>
      <c r="AA132" s="824"/>
      <c r="AB132" s="824"/>
      <c r="AC132" s="824"/>
      <c r="AD132" s="826">
        <f>Z132*50000</f>
        <v>0</v>
      </c>
      <c r="AE132" s="826"/>
      <c r="AF132" s="826"/>
      <c r="AG132" s="826"/>
    </row>
    <row r="133" spans="1:33" ht="18" customHeight="1" x14ac:dyDescent="0.4">
      <c r="B133" s="226"/>
      <c r="C133" s="227"/>
      <c r="D133" s="824" t="s">
        <v>317</v>
      </c>
      <c r="E133" s="824"/>
      <c r="F133" s="824"/>
      <c r="G133" s="824"/>
      <c r="H133" s="824"/>
      <c r="I133" s="824"/>
      <c r="J133" s="824"/>
      <c r="K133" s="824"/>
      <c r="L133" s="824"/>
      <c r="M133" s="824"/>
      <c r="N133" s="824"/>
      <c r="O133" s="824"/>
      <c r="P133" s="824"/>
      <c r="Q133" s="824"/>
      <c r="R133" s="824"/>
      <c r="S133" s="824"/>
      <c r="T133" s="824"/>
      <c r="U133" s="824"/>
      <c r="V133" s="824" t="s">
        <v>406</v>
      </c>
      <c r="W133" s="824"/>
      <c r="X133" s="824"/>
      <c r="Y133" s="824"/>
      <c r="Z133" s="824">
        <f>IF(AND($F$9="■",$H$79="■"),1,0)</f>
        <v>0</v>
      </c>
      <c r="AA133" s="824"/>
      <c r="AB133" s="824"/>
      <c r="AC133" s="824"/>
      <c r="AD133" s="826">
        <f>Z133*10000</f>
        <v>0</v>
      </c>
      <c r="AE133" s="826"/>
      <c r="AF133" s="826"/>
      <c r="AG133" s="826"/>
    </row>
    <row r="134" spans="1:33" ht="18" customHeight="1" x14ac:dyDescent="0.4">
      <c r="B134" s="226"/>
      <c r="C134" s="227"/>
      <c r="D134" s="824" t="s">
        <v>407</v>
      </c>
      <c r="E134" s="824"/>
      <c r="F134" s="824"/>
      <c r="G134" s="824"/>
      <c r="H134" s="824"/>
      <c r="I134" s="824"/>
      <c r="J134" s="824"/>
      <c r="K134" s="824"/>
      <c r="L134" s="824"/>
      <c r="M134" s="824"/>
      <c r="N134" s="824"/>
      <c r="O134" s="824"/>
      <c r="P134" s="824"/>
      <c r="Q134" s="824"/>
      <c r="R134" s="824"/>
      <c r="S134" s="824"/>
      <c r="T134" s="824"/>
      <c r="U134" s="824"/>
      <c r="V134" s="824" t="s">
        <v>401</v>
      </c>
      <c r="W134" s="824"/>
      <c r="X134" s="824"/>
      <c r="Y134" s="824"/>
      <c r="Z134" s="824">
        <f>IF(AND($H$83="■",$AC$19="平日・日中",$F$9="■"),1,0)</f>
        <v>0</v>
      </c>
      <c r="AA134" s="824"/>
      <c r="AB134" s="824"/>
      <c r="AC134" s="824"/>
      <c r="AD134" s="826">
        <f>Z134*40000</f>
        <v>0</v>
      </c>
      <c r="AE134" s="826"/>
      <c r="AF134" s="826"/>
      <c r="AG134" s="826"/>
    </row>
    <row r="135" spans="1:33" ht="18" customHeight="1" x14ac:dyDescent="0.4">
      <c r="B135" s="226"/>
      <c r="C135" s="227"/>
      <c r="D135" s="824" t="s">
        <v>408</v>
      </c>
      <c r="E135" s="824"/>
      <c r="F135" s="824"/>
      <c r="G135" s="824"/>
      <c r="H135" s="824"/>
      <c r="I135" s="824"/>
      <c r="J135" s="824"/>
      <c r="K135" s="824"/>
      <c r="L135" s="824"/>
      <c r="M135" s="824"/>
      <c r="N135" s="824"/>
      <c r="O135" s="824"/>
      <c r="P135" s="824"/>
      <c r="Q135" s="824"/>
      <c r="R135" s="824"/>
      <c r="S135" s="824"/>
      <c r="T135" s="824"/>
      <c r="U135" s="824"/>
      <c r="V135" s="824" t="s">
        <v>403</v>
      </c>
      <c r="W135" s="824"/>
      <c r="X135" s="824"/>
      <c r="Y135" s="824"/>
      <c r="Z135" s="824">
        <f>IF(AND($H$83="■",$AC$19="休日・夜間",$F$9="■"),1,0)</f>
        <v>0</v>
      </c>
      <c r="AA135" s="824"/>
      <c r="AB135" s="824"/>
      <c r="AC135" s="824"/>
      <c r="AD135" s="826">
        <f>Z135*50000</f>
        <v>0</v>
      </c>
      <c r="AE135" s="826"/>
      <c r="AF135" s="826"/>
      <c r="AG135" s="826"/>
    </row>
    <row r="136" spans="1:33" ht="18" customHeight="1" x14ac:dyDescent="0.4">
      <c r="B136" s="226"/>
      <c r="C136" s="226"/>
      <c r="D136" s="840" t="s">
        <v>312</v>
      </c>
      <c r="E136" s="841"/>
      <c r="F136" s="841"/>
      <c r="G136" s="841"/>
      <c r="H136" s="841"/>
      <c r="I136" s="841"/>
      <c r="J136" s="841"/>
      <c r="K136" s="841"/>
      <c r="L136" s="841"/>
      <c r="M136" s="841"/>
      <c r="N136" s="841"/>
      <c r="O136" s="841"/>
      <c r="P136" s="841"/>
      <c r="Q136" s="841"/>
      <c r="R136" s="841"/>
      <c r="S136" s="841"/>
      <c r="T136" s="841"/>
      <c r="U136" s="841"/>
      <c r="V136" s="841"/>
      <c r="W136" s="841"/>
      <c r="X136" s="841"/>
      <c r="Y136" s="841"/>
      <c r="Z136" s="841"/>
      <c r="AA136" s="841"/>
      <c r="AB136" s="841"/>
      <c r="AC136" s="841"/>
      <c r="AD136" s="841"/>
      <c r="AE136" s="841"/>
      <c r="AF136" s="841"/>
      <c r="AG136" s="842"/>
    </row>
    <row r="137" spans="1:33" ht="18" customHeight="1" x14ac:dyDescent="0.4">
      <c r="B137" s="226"/>
      <c r="C137" s="226"/>
      <c r="D137" s="843" t="s">
        <v>411</v>
      </c>
      <c r="E137" s="835"/>
      <c r="F137" s="835"/>
      <c r="G137" s="835"/>
      <c r="H137" s="835"/>
      <c r="I137" s="835"/>
      <c r="J137" s="835"/>
      <c r="K137" s="835"/>
      <c r="L137" s="835"/>
      <c r="M137" s="835"/>
      <c r="N137" s="835"/>
      <c r="O137" s="835"/>
      <c r="P137" s="835"/>
      <c r="Q137" s="835"/>
      <c r="R137" s="835"/>
      <c r="S137" s="835"/>
      <c r="T137" s="835"/>
      <c r="U137" s="835"/>
      <c r="V137" s="835" t="s">
        <v>401</v>
      </c>
      <c r="W137" s="835"/>
      <c r="X137" s="835"/>
      <c r="Y137" s="835"/>
      <c r="Z137" s="824">
        <f>IF(AND($F$10="■",COUNTA($E$28:$G$28),$AC$19="平日・日中"),1,0)</f>
        <v>0</v>
      </c>
      <c r="AA137" s="824"/>
      <c r="AB137" s="824"/>
      <c r="AC137" s="824"/>
      <c r="AD137" s="826">
        <f>Z137*40000</f>
        <v>0</v>
      </c>
      <c r="AE137" s="826"/>
      <c r="AF137" s="826"/>
      <c r="AG137" s="826"/>
    </row>
    <row r="138" spans="1:33" ht="18" customHeight="1" x14ac:dyDescent="0.4">
      <c r="B138" s="226"/>
      <c r="C138" s="227"/>
      <c r="D138" s="839" t="s">
        <v>412</v>
      </c>
      <c r="E138" s="824"/>
      <c r="F138" s="824"/>
      <c r="G138" s="824"/>
      <c r="H138" s="824"/>
      <c r="I138" s="824"/>
      <c r="J138" s="824"/>
      <c r="K138" s="824"/>
      <c r="L138" s="824"/>
      <c r="M138" s="824"/>
      <c r="N138" s="824"/>
      <c r="O138" s="824"/>
      <c r="P138" s="824"/>
      <c r="Q138" s="824"/>
      <c r="R138" s="824"/>
      <c r="S138" s="824"/>
      <c r="T138" s="824"/>
      <c r="U138" s="824"/>
      <c r="V138" s="824" t="s">
        <v>403</v>
      </c>
      <c r="W138" s="824"/>
      <c r="X138" s="824"/>
      <c r="Y138" s="824"/>
      <c r="Z138" s="824">
        <f>IF(AND($F$10="■",COUNTA($E$28:$G$28),$AC$19="休日・夜間"),1,0)</f>
        <v>0</v>
      </c>
      <c r="AA138" s="824"/>
      <c r="AB138" s="824"/>
      <c r="AC138" s="824"/>
      <c r="AD138" s="826">
        <f>Z138*50000</f>
        <v>0</v>
      </c>
      <c r="AE138" s="826"/>
      <c r="AF138" s="826"/>
      <c r="AG138" s="826"/>
    </row>
    <row r="139" spans="1:33" ht="18" customHeight="1" x14ac:dyDescent="0.4">
      <c r="B139" s="226"/>
      <c r="C139" s="227"/>
      <c r="D139" s="824" t="s">
        <v>413</v>
      </c>
      <c r="E139" s="824"/>
      <c r="F139" s="824"/>
      <c r="G139" s="824"/>
      <c r="H139" s="824"/>
      <c r="I139" s="824"/>
      <c r="J139" s="824"/>
      <c r="K139" s="824"/>
      <c r="L139" s="824"/>
      <c r="M139" s="824"/>
      <c r="N139" s="824"/>
      <c r="O139" s="824"/>
      <c r="P139" s="824"/>
      <c r="Q139" s="824"/>
      <c r="R139" s="824"/>
      <c r="S139" s="824"/>
      <c r="T139" s="824"/>
      <c r="U139" s="824"/>
      <c r="V139" s="824" t="s">
        <v>401</v>
      </c>
      <c r="W139" s="824"/>
      <c r="X139" s="824"/>
      <c r="Y139" s="824"/>
      <c r="Z139" s="824">
        <f>IF(AND($F$11="■",$AC$19="平日・日中"),1,0)</f>
        <v>0</v>
      </c>
      <c r="AA139" s="824"/>
      <c r="AB139" s="824"/>
      <c r="AC139" s="824"/>
      <c r="AD139" s="826">
        <f>Z139*40000</f>
        <v>0</v>
      </c>
      <c r="AE139" s="826"/>
      <c r="AF139" s="826"/>
      <c r="AG139" s="826"/>
    </row>
    <row r="140" spans="1:33" ht="18" customHeight="1" x14ac:dyDescent="0.4">
      <c r="B140" s="226"/>
      <c r="C140" s="227"/>
      <c r="D140" s="824" t="s">
        <v>414</v>
      </c>
      <c r="E140" s="824"/>
      <c r="F140" s="824"/>
      <c r="G140" s="824"/>
      <c r="H140" s="824"/>
      <c r="I140" s="824"/>
      <c r="J140" s="824"/>
      <c r="K140" s="824"/>
      <c r="L140" s="824"/>
      <c r="M140" s="824"/>
      <c r="N140" s="824"/>
      <c r="O140" s="824"/>
      <c r="P140" s="824"/>
      <c r="Q140" s="824"/>
      <c r="R140" s="824"/>
      <c r="S140" s="824"/>
      <c r="T140" s="824"/>
      <c r="U140" s="824"/>
      <c r="V140" s="824" t="s">
        <v>403</v>
      </c>
      <c r="W140" s="824"/>
      <c r="X140" s="824"/>
      <c r="Y140" s="824"/>
      <c r="Z140" s="824">
        <f>IF(AND($F$11="■",$AC$19="休日・夜間"),1,0)</f>
        <v>0</v>
      </c>
      <c r="AA140" s="824"/>
      <c r="AB140" s="824"/>
      <c r="AC140" s="824"/>
      <c r="AD140" s="826">
        <f>Z140*50000</f>
        <v>0</v>
      </c>
      <c r="AE140" s="826"/>
      <c r="AF140" s="826"/>
      <c r="AG140" s="826"/>
    </row>
    <row r="141" spans="1:33" ht="18" customHeight="1" x14ac:dyDescent="0.4">
      <c r="B141" s="226"/>
      <c r="C141" s="227"/>
      <c r="D141" s="839" t="s">
        <v>419</v>
      </c>
      <c r="E141" s="839"/>
      <c r="F141" s="839"/>
      <c r="G141" s="839"/>
      <c r="H141" s="839"/>
      <c r="I141" s="839"/>
      <c r="J141" s="839"/>
      <c r="K141" s="839"/>
      <c r="L141" s="839"/>
      <c r="M141" s="839"/>
      <c r="N141" s="839"/>
      <c r="O141" s="839"/>
      <c r="P141" s="839"/>
      <c r="Q141" s="839"/>
      <c r="R141" s="839"/>
      <c r="S141" s="839"/>
      <c r="T141" s="839"/>
      <c r="U141" s="839"/>
      <c r="V141" s="824" t="s">
        <v>406</v>
      </c>
      <c r="W141" s="824"/>
      <c r="X141" s="824"/>
      <c r="Y141" s="824"/>
      <c r="Z141" s="824">
        <f>IF(AND($F$12="■",$H$79="■"),1,0)</f>
        <v>0</v>
      </c>
      <c r="AA141" s="824"/>
      <c r="AB141" s="824"/>
      <c r="AC141" s="824"/>
      <c r="AD141" s="826">
        <f>Z141*10000</f>
        <v>0</v>
      </c>
      <c r="AE141" s="826"/>
      <c r="AF141" s="826"/>
      <c r="AG141" s="826"/>
    </row>
    <row r="142" spans="1:33" ht="18" customHeight="1" x14ac:dyDescent="0.4">
      <c r="B142" s="226"/>
      <c r="C142" s="227"/>
      <c r="D142" s="824" t="s">
        <v>420</v>
      </c>
      <c r="E142" s="824"/>
      <c r="F142" s="824"/>
      <c r="G142" s="824"/>
      <c r="H142" s="824"/>
      <c r="I142" s="824"/>
      <c r="J142" s="824"/>
      <c r="K142" s="824"/>
      <c r="L142" s="824"/>
      <c r="M142" s="824"/>
      <c r="N142" s="824"/>
      <c r="O142" s="824"/>
      <c r="P142" s="824"/>
      <c r="Q142" s="824"/>
      <c r="R142" s="824"/>
      <c r="S142" s="824"/>
      <c r="T142" s="824"/>
      <c r="U142" s="824"/>
      <c r="V142" s="824" t="s">
        <v>401</v>
      </c>
      <c r="W142" s="824"/>
      <c r="X142" s="824"/>
      <c r="Y142" s="824"/>
      <c r="Z142" s="824">
        <f>IF(AND($F$12="■",COUNTA(E86:G95),$AC$19="平日・日中"),1,0)</f>
        <v>0</v>
      </c>
      <c r="AA142" s="824"/>
      <c r="AB142" s="824"/>
      <c r="AC142" s="824"/>
      <c r="AD142" s="826">
        <f>Z142*40000</f>
        <v>0</v>
      </c>
      <c r="AE142" s="826"/>
      <c r="AF142" s="826"/>
      <c r="AG142" s="826"/>
    </row>
    <row r="143" spans="1:33" ht="18" customHeight="1" x14ac:dyDescent="0.4">
      <c r="B143" s="226"/>
      <c r="C143" s="227"/>
      <c r="D143" s="824" t="s">
        <v>421</v>
      </c>
      <c r="E143" s="824"/>
      <c r="F143" s="824"/>
      <c r="G143" s="824"/>
      <c r="H143" s="824"/>
      <c r="I143" s="824"/>
      <c r="J143" s="824"/>
      <c r="K143" s="824"/>
      <c r="L143" s="824"/>
      <c r="M143" s="824"/>
      <c r="N143" s="824"/>
      <c r="O143" s="824"/>
      <c r="P143" s="824"/>
      <c r="Q143" s="824"/>
      <c r="R143" s="824"/>
      <c r="S143" s="824"/>
      <c r="T143" s="824"/>
      <c r="U143" s="824"/>
      <c r="V143" s="824" t="s">
        <v>403</v>
      </c>
      <c r="W143" s="824"/>
      <c r="X143" s="824"/>
      <c r="Y143" s="824"/>
      <c r="Z143" s="824">
        <f>IF(AND($F$12="■",COUNTA(E86:G95),$AC$19="休日・夜間"),1,0)</f>
        <v>0</v>
      </c>
      <c r="AA143" s="824"/>
      <c r="AB143" s="824"/>
      <c r="AC143" s="824"/>
      <c r="AD143" s="826">
        <f>Z143*50000</f>
        <v>0</v>
      </c>
      <c r="AE143" s="826"/>
      <c r="AF143" s="826"/>
      <c r="AG143" s="826"/>
    </row>
    <row r="144" spans="1:33" ht="18" customHeight="1" x14ac:dyDescent="0.4">
      <c r="B144" s="226"/>
      <c r="C144" s="226"/>
      <c r="D144" s="831" t="s">
        <v>422</v>
      </c>
      <c r="E144" s="831"/>
      <c r="F144" s="831"/>
      <c r="G144" s="831"/>
      <c r="H144" s="831"/>
      <c r="I144" s="831"/>
      <c r="J144" s="831"/>
      <c r="K144" s="831"/>
      <c r="L144" s="831"/>
      <c r="M144" s="831"/>
      <c r="N144" s="831"/>
      <c r="O144" s="831"/>
      <c r="P144" s="831"/>
      <c r="Q144" s="831"/>
      <c r="R144" s="831"/>
      <c r="S144" s="831"/>
      <c r="T144" s="831"/>
      <c r="U144" s="831"/>
      <c r="V144" s="831" t="s">
        <v>423</v>
      </c>
      <c r="W144" s="831"/>
      <c r="X144" s="831"/>
      <c r="Y144" s="831"/>
      <c r="Z144" s="824">
        <f>IF(AND($F$9="■",$F$13="■"),1,0)</f>
        <v>0</v>
      </c>
      <c r="AA144" s="824"/>
      <c r="AB144" s="824"/>
      <c r="AC144" s="824"/>
      <c r="AD144" s="826" t="s">
        <v>423</v>
      </c>
      <c r="AE144" s="826"/>
      <c r="AF144" s="826"/>
      <c r="AG144" s="826"/>
    </row>
    <row r="145" spans="2:33" ht="18" customHeight="1" x14ac:dyDescent="0.4">
      <c r="B145" s="226"/>
      <c r="C145" s="832" t="s">
        <v>424</v>
      </c>
      <c r="D145" s="833"/>
      <c r="E145" s="833"/>
      <c r="F145" s="833"/>
      <c r="G145" s="833"/>
      <c r="H145" s="833"/>
      <c r="I145" s="833"/>
      <c r="J145" s="833"/>
      <c r="K145" s="833"/>
      <c r="L145" s="833"/>
      <c r="M145" s="833"/>
      <c r="N145" s="833"/>
      <c r="O145" s="833"/>
      <c r="P145" s="833"/>
      <c r="Q145" s="833"/>
      <c r="R145" s="833"/>
      <c r="S145" s="833"/>
      <c r="T145" s="833"/>
      <c r="U145" s="833"/>
      <c r="V145" s="833"/>
      <c r="W145" s="833"/>
      <c r="X145" s="833"/>
      <c r="Y145" s="833"/>
      <c r="Z145" s="833"/>
      <c r="AA145" s="833"/>
      <c r="AB145" s="833"/>
      <c r="AC145" s="833"/>
      <c r="AD145" s="833"/>
      <c r="AE145" s="833"/>
      <c r="AF145" s="833"/>
      <c r="AG145" s="834"/>
    </row>
    <row r="146" spans="2:33" ht="18" customHeight="1" x14ac:dyDescent="0.4">
      <c r="B146" s="226"/>
      <c r="C146" s="227"/>
      <c r="D146" s="824" t="s">
        <v>426</v>
      </c>
      <c r="E146" s="824"/>
      <c r="F146" s="824"/>
      <c r="G146" s="824"/>
      <c r="H146" s="824"/>
      <c r="I146" s="824"/>
      <c r="J146" s="824"/>
      <c r="K146" s="824"/>
      <c r="L146" s="824"/>
      <c r="M146" s="824"/>
      <c r="N146" s="824"/>
      <c r="O146" s="824"/>
      <c r="P146" s="824"/>
      <c r="Q146" s="824"/>
      <c r="R146" s="824"/>
      <c r="S146" s="824"/>
      <c r="T146" s="824"/>
      <c r="U146" s="824"/>
      <c r="V146" s="824" t="s">
        <v>668</v>
      </c>
      <c r="W146" s="824"/>
      <c r="X146" s="824"/>
      <c r="Y146" s="824"/>
      <c r="Z146" s="1194">
        <f>IF($F$9="■",COUNTIFS($N$28:$P$28,"50M"),COUNTIFS($E$28:$G$28,"新設",$N$28:$P$28,"50M")+COUNTIFS($Q$28:$S$28,"50M"))</f>
        <v>0</v>
      </c>
      <c r="AA146" s="1194"/>
      <c r="AB146" s="1194"/>
      <c r="AC146" s="1194"/>
      <c r="AD146" s="826">
        <f>Z146*95000</f>
        <v>0</v>
      </c>
      <c r="AE146" s="826"/>
      <c r="AF146" s="826"/>
      <c r="AG146" s="826"/>
    </row>
    <row r="147" spans="2:33" ht="18" customHeight="1" x14ac:dyDescent="0.4">
      <c r="B147" s="226"/>
      <c r="C147" s="227"/>
      <c r="D147" s="824" t="s">
        <v>428</v>
      </c>
      <c r="E147" s="824"/>
      <c r="F147" s="824"/>
      <c r="G147" s="824"/>
      <c r="H147" s="824"/>
      <c r="I147" s="824"/>
      <c r="J147" s="824"/>
      <c r="K147" s="824"/>
      <c r="L147" s="824"/>
      <c r="M147" s="824"/>
      <c r="N147" s="824"/>
      <c r="O147" s="824"/>
      <c r="P147" s="824"/>
      <c r="Q147" s="824"/>
      <c r="R147" s="824"/>
      <c r="S147" s="824"/>
      <c r="T147" s="824"/>
      <c r="U147" s="824"/>
      <c r="V147" s="824" t="s">
        <v>669</v>
      </c>
      <c r="W147" s="824"/>
      <c r="X147" s="824"/>
      <c r="Y147" s="824"/>
      <c r="Z147" s="825">
        <f>IF($F$9="■",COUNTIFS($N$28:$P$28,"100M"),COUNTIFS($E$28:$G$28,"新設",$N$28:$P$28,"100M")+COUNTIFS($Q$28:$S$28,"100M"))</f>
        <v>0</v>
      </c>
      <c r="AA147" s="825"/>
      <c r="AB147" s="825"/>
      <c r="AC147" s="825"/>
      <c r="AD147" s="826">
        <f>Z147*107000</f>
        <v>0</v>
      </c>
      <c r="AE147" s="826"/>
      <c r="AF147" s="826"/>
      <c r="AG147" s="826"/>
    </row>
    <row r="148" spans="2:33" ht="18" customHeight="1" x14ac:dyDescent="0.4">
      <c r="B148" s="226"/>
      <c r="C148" s="227"/>
      <c r="D148" s="824" t="s">
        <v>429</v>
      </c>
      <c r="E148" s="824"/>
      <c r="F148" s="824"/>
      <c r="G148" s="824"/>
      <c r="H148" s="824"/>
      <c r="I148" s="824"/>
      <c r="J148" s="824"/>
      <c r="K148" s="824"/>
      <c r="L148" s="824"/>
      <c r="M148" s="824"/>
      <c r="N148" s="824"/>
      <c r="O148" s="824"/>
      <c r="P148" s="824"/>
      <c r="Q148" s="824"/>
      <c r="R148" s="824"/>
      <c r="S148" s="824"/>
      <c r="T148" s="824"/>
      <c r="U148" s="824"/>
      <c r="V148" s="824" t="s">
        <v>670</v>
      </c>
      <c r="W148" s="824"/>
      <c r="X148" s="824"/>
      <c r="Y148" s="824"/>
      <c r="Z148" s="825">
        <f>IF($F$9="■",COUNTIFS($N$28:$P$28,"200M"),COUNTIFS($E$28:$G$28,"新設",$N$28:$P$28,"200M")+COUNTIFS($Q$28:$S$28,"200M"))</f>
        <v>0</v>
      </c>
      <c r="AA148" s="825"/>
      <c r="AB148" s="825"/>
      <c r="AC148" s="825"/>
      <c r="AD148" s="826">
        <f>Z148*130000</f>
        <v>0</v>
      </c>
      <c r="AE148" s="826"/>
      <c r="AF148" s="826"/>
      <c r="AG148" s="826"/>
    </row>
    <row r="149" spans="2:33" ht="18" customHeight="1" x14ac:dyDescent="0.4">
      <c r="B149" s="226"/>
      <c r="C149" s="227"/>
      <c r="D149" s="824" t="s">
        <v>430</v>
      </c>
      <c r="E149" s="824"/>
      <c r="F149" s="824"/>
      <c r="G149" s="824"/>
      <c r="H149" s="824"/>
      <c r="I149" s="824"/>
      <c r="J149" s="824"/>
      <c r="K149" s="824"/>
      <c r="L149" s="824"/>
      <c r="M149" s="824"/>
      <c r="N149" s="824"/>
      <c r="O149" s="824"/>
      <c r="P149" s="824"/>
      <c r="Q149" s="824"/>
      <c r="R149" s="824"/>
      <c r="S149" s="824"/>
      <c r="T149" s="824"/>
      <c r="U149" s="824"/>
      <c r="V149" s="824" t="s">
        <v>427</v>
      </c>
      <c r="W149" s="824"/>
      <c r="X149" s="824"/>
      <c r="Y149" s="824"/>
      <c r="Z149" s="825">
        <f>IF($F$9="■",COUNTIFS($N$28:$P$28,"500M"),COUNTIFS($E$28:$G$28,"新設",$N$28:$P$28,"500M")+COUNTIFS($Q$28:$S$28,"500M"))</f>
        <v>0</v>
      </c>
      <c r="AA149" s="825"/>
      <c r="AB149" s="825"/>
      <c r="AC149" s="825"/>
      <c r="AD149" s="826">
        <f>Z149*170000</f>
        <v>0</v>
      </c>
      <c r="AE149" s="826"/>
      <c r="AF149" s="826"/>
      <c r="AG149" s="826"/>
    </row>
    <row r="150" spans="2:33" ht="18" customHeight="1" x14ac:dyDescent="0.4">
      <c r="B150" s="231"/>
      <c r="C150" s="232"/>
      <c r="D150" s="824" t="s">
        <v>431</v>
      </c>
      <c r="E150" s="824"/>
      <c r="F150" s="824"/>
      <c r="G150" s="824"/>
      <c r="H150" s="824"/>
      <c r="I150" s="824"/>
      <c r="J150" s="824"/>
      <c r="K150" s="824"/>
      <c r="L150" s="824"/>
      <c r="M150" s="824"/>
      <c r="N150" s="824"/>
      <c r="O150" s="824"/>
      <c r="P150" s="824"/>
      <c r="Q150" s="824"/>
      <c r="R150" s="824"/>
      <c r="S150" s="824"/>
      <c r="T150" s="824"/>
      <c r="U150" s="824"/>
      <c r="V150" s="824" t="s">
        <v>671</v>
      </c>
      <c r="W150" s="824"/>
      <c r="X150" s="824"/>
      <c r="Y150" s="824"/>
      <c r="Z150" s="825">
        <f>IF($F$9="■",COUNTIFS($N$28:$P$28,"1G"),COUNTIFS($E$28:$G$28,"新設",$N$28:$P$28,"1G")+COUNTIFS($Q$28:$S$28,"1G"))</f>
        <v>0</v>
      </c>
      <c r="AA150" s="825"/>
      <c r="AB150" s="825"/>
      <c r="AC150" s="825"/>
      <c r="AD150" s="826">
        <f>Z150*270000</f>
        <v>0</v>
      </c>
      <c r="AE150" s="826"/>
      <c r="AF150" s="826"/>
      <c r="AG150" s="826"/>
    </row>
  </sheetData>
  <mergeCells count="453">
    <mergeCell ref="D69:G71"/>
    <mergeCell ref="I69:O69"/>
    <mergeCell ref="P69:S71"/>
    <mergeCell ref="T69:AK71"/>
    <mergeCell ref="I70:O70"/>
    <mergeCell ref="I71:O71"/>
    <mergeCell ref="D148:U148"/>
    <mergeCell ref="V148:Y148"/>
    <mergeCell ref="Z148:AC148"/>
    <mergeCell ref="AD148:AG148"/>
    <mergeCell ref="D142:U142"/>
    <mergeCell ref="V142:Y142"/>
    <mergeCell ref="Z142:AC142"/>
    <mergeCell ref="AD142:AG142"/>
    <mergeCell ref="D143:U143"/>
    <mergeCell ref="V143:Y143"/>
    <mergeCell ref="Z143:AC143"/>
    <mergeCell ref="AD143:AG143"/>
    <mergeCell ref="D144:U144"/>
    <mergeCell ref="V144:Y144"/>
    <mergeCell ref="Z144:AC144"/>
    <mergeCell ref="AD144:AG144"/>
    <mergeCell ref="D141:U141"/>
    <mergeCell ref="V141:Y141"/>
    <mergeCell ref="D149:U149"/>
    <mergeCell ref="V149:Y149"/>
    <mergeCell ref="Z149:AC149"/>
    <mergeCell ref="AD149:AG149"/>
    <mergeCell ref="D150:U150"/>
    <mergeCell ref="V150:Y150"/>
    <mergeCell ref="Z150:AC150"/>
    <mergeCell ref="AD150:AG150"/>
    <mergeCell ref="C145:AG145"/>
    <mergeCell ref="D146:U146"/>
    <mergeCell ref="V146:Y146"/>
    <mergeCell ref="Z146:AC146"/>
    <mergeCell ref="AD146:AG146"/>
    <mergeCell ref="D147:U147"/>
    <mergeCell ref="V147:Y147"/>
    <mergeCell ref="Z147:AC147"/>
    <mergeCell ref="AD147:AG147"/>
    <mergeCell ref="Z141:AC141"/>
    <mergeCell ref="AD141:AG141"/>
    <mergeCell ref="D140:U140"/>
    <mergeCell ref="V140:Y140"/>
    <mergeCell ref="Z140:AC140"/>
    <mergeCell ref="AD140:AG140"/>
    <mergeCell ref="D137:U137"/>
    <mergeCell ref="V137:Y137"/>
    <mergeCell ref="Z137:AC137"/>
    <mergeCell ref="AD137:AG137"/>
    <mergeCell ref="D138:U138"/>
    <mergeCell ref="V138:Y138"/>
    <mergeCell ref="Z138:AC138"/>
    <mergeCell ref="AD138:AG138"/>
    <mergeCell ref="D139:U139"/>
    <mergeCell ref="V139:Y139"/>
    <mergeCell ref="Z139:AC139"/>
    <mergeCell ref="AD139:AG139"/>
    <mergeCell ref="D134:U134"/>
    <mergeCell ref="V134:Y134"/>
    <mergeCell ref="Z134:AC134"/>
    <mergeCell ref="AD134:AG134"/>
    <mergeCell ref="D135:U135"/>
    <mergeCell ref="V135:Y135"/>
    <mergeCell ref="Z135:AC135"/>
    <mergeCell ref="AD135:AG135"/>
    <mergeCell ref="D136:AG136"/>
    <mergeCell ref="D132:U132"/>
    <mergeCell ref="V132:Y132"/>
    <mergeCell ref="Z132:AC132"/>
    <mergeCell ref="AD132:AG132"/>
    <mergeCell ref="D133:U133"/>
    <mergeCell ref="V133:Y133"/>
    <mergeCell ref="Z133:AC133"/>
    <mergeCell ref="AD133:AG133"/>
    <mergeCell ref="B127:U127"/>
    <mergeCell ref="V127:Y127"/>
    <mergeCell ref="Z127:AC127"/>
    <mergeCell ref="AD127:AG127"/>
    <mergeCell ref="D130:AG130"/>
    <mergeCell ref="D131:U131"/>
    <mergeCell ref="V131:Y131"/>
    <mergeCell ref="Z131:AC131"/>
    <mergeCell ref="AD131:AG131"/>
    <mergeCell ref="D16:I16"/>
    <mergeCell ref="J16:AK16"/>
    <mergeCell ref="C18:I18"/>
    <mergeCell ref="J18:AK18"/>
    <mergeCell ref="D19:I19"/>
    <mergeCell ref="J19:W19"/>
    <mergeCell ref="X19:AB19"/>
    <mergeCell ref="AC19:AK19"/>
    <mergeCell ref="B4:J4"/>
    <mergeCell ref="L4:P4"/>
    <mergeCell ref="Q4:AJ4"/>
    <mergeCell ref="B8:E13"/>
    <mergeCell ref="C15:I15"/>
    <mergeCell ref="J15:AK15"/>
    <mergeCell ref="E28:G28"/>
    <mergeCell ref="H28:M28"/>
    <mergeCell ref="N28:P28"/>
    <mergeCell ref="Q28:S28"/>
    <mergeCell ref="T28:X28"/>
    <mergeCell ref="Y28:AB28"/>
    <mergeCell ref="AC28:AG28"/>
    <mergeCell ref="AH28:AK28"/>
    <mergeCell ref="C20:AK20"/>
    <mergeCell ref="C21:AK21"/>
    <mergeCell ref="C22:AK22"/>
    <mergeCell ref="D26:D27"/>
    <mergeCell ref="E26:G27"/>
    <mergeCell ref="H26:M27"/>
    <mergeCell ref="N26:S26"/>
    <mergeCell ref="T26:AB26"/>
    <mergeCell ref="AC26:AK26"/>
    <mergeCell ref="N27:P27"/>
    <mergeCell ref="Q27:S27"/>
    <mergeCell ref="T27:X27"/>
    <mergeCell ref="Y27:AB27"/>
    <mergeCell ref="AC27:AG27"/>
    <mergeCell ref="AH27:AK27"/>
    <mergeCell ref="E32:G32"/>
    <mergeCell ref="H32:S32"/>
    <mergeCell ref="T32:W32"/>
    <mergeCell ref="X32:Z32"/>
    <mergeCell ref="AA32:AD32"/>
    <mergeCell ref="AE32:AH32"/>
    <mergeCell ref="AI32:AK32"/>
    <mergeCell ref="D30:D31"/>
    <mergeCell ref="E30:G31"/>
    <mergeCell ref="H30:S31"/>
    <mergeCell ref="T30:AK30"/>
    <mergeCell ref="T31:W31"/>
    <mergeCell ref="X31:Z31"/>
    <mergeCell ref="AA31:AD31"/>
    <mergeCell ref="AE31:AH31"/>
    <mergeCell ref="AI31:AK31"/>
    <mergeCell ref="AI33:AK33"/>
    <mergeCell ref="E34:G34"/>
    <mergeCell ref="H34:S34"/>
    <mergeCell ref="T34:W34"/>
    <mergeCell ref="X34:Z34"/>
    <mergeCell ref="AA34:AD34"/>
    <mergeCell ref="AE34:AH34"/>
    <mergeCell ref="AI34:AK34"/>
    <mergeCell ref="E33:G33"/>
    <mergeCell ref="H33:S33"/>
    <mergeCell ref="T33:W33"/>
    <mergeCell ref="X33:Z33"/>
    <mergeCell ref="AA33:AD33"/>
    <mergeCell ref="AE33:AH33"/>
    <mergeCell ref="AI35:AK35"/>
    <mergeCell ref="E36:G36"/>
    <mergeCell ref="H36:S36"/>
    <mergeCell ref="T36:W36"/>
    <mergeCell ref="X36:Z36"/>
    <mergeCell ref="AA36:AD36"/>
    <mergeCell ref="AE36:AH36"/>
    <mergeCell ref="AI36:AK36"/>
    <mergeCell ref="E35:G35"/>
    <mergeCell ref="H35:S35"/>
    <mergeCell ref="T35:W35"/>
    <mergeCell ref="X35:Z35"/>
    <mergeCell ref="AA35:AD35"/>
    <mergeCell ref="AE35:AH35"/>
    <mergeCell ref="AI37:AK37"/>
    <mergeCell ref="E38:G38"/>
    <mergeCell ref="H38:S38"/>
    <mergeCell ref="T38:W38"/>
    <mergeCell ref="X38:Z38"/>
    <mergeCell ref="AA38:AD38"/>
    <mergeCell ref="AE38:AH38"/>
    <mergeCell ref="AI38:AK38"/>
    <mergeCell ref="E37:G37"/>
    <mergeCell ref="H37:S37"/>
    <mergeCell ref="T37:W37"/>
    <mergeCell ref="X37:Z37"/>
    <mergeCell ref="AA37:AD37"/>
    <mergeCell ref="AE37:AH37"/>
    <mergeCell ref="AI39:AK39"/>
    <mergeCell ref="E40:G40"/>
    <mergeCell ref="H40:S40"/>
    <mergeCell ref="T40:W40"/>
    <mergeCell ref="X40:Z40"/>
    <mergeCell ref="AA40:AD40"/>
    <mergeCell ref="AE40:AH40"/>
    <mergeCell ref="AI40:AK40"/>
    <mergeCell ref="E39:G39"/>
    <mergeCell ref="H39:S39"/>
    <mergeCell ref="T39:W39"/>
    <mergeCell ref="X39:Z39"/>
    <mergeCell ref="AA39:AD39"/>
    <mergeCell ref="AE39:AH39"/>
    <mergeCell ref="T45:Y45"/>
    <mergeCell ref="Z45:AD45"/>
    <mergeCell ref="E46:G46"/>
    <mergeCell ref="H46:S46"/>
    <mergeCell ref="T46:Y46"/>
    <mergeCell ref="Z46:AD46"/>
    <mergeCell ref="AI41:AK41"/>
    <mergeCell ref="D43:D44"/>
    <mergeCell ref="E43:G44"/>
    <mergeCell ref="H43:S44"/>
    <mergeCell ref="T43:AK43"/>
    <mergeCell ref="T44:Y44"/>
    <mergeCell ref="Z44:AD44"/>
    <mergeCell ref="AE44:AK54"/>
    <mergeCell ref="E45:G45"/>
    <mergeCell ref="H45:S45"/>
    <mergeCell ref="E41:G41"/>
    <mergeCell ref="H41:S41"/>
    <mergeCell ref="T41:W41"/>
    <mergeCell ref="X41:Z41"/>
    <mergeCell ref="AA41:AD41"/>
    <mergeCell ref="AE41:AH41"/>
    <mergeCell ref="E49:G49"/>
    <mergeCell ref="H49:S49"/>
    <mergeCell ref="T49:Y49"/>
    <mergeCell ref="Z49:AD49"/>
    <mergeCell ref="E50:G50"/>
    <mergeCell ref="H50:S50"/>
    <mergeCell ref="T50:Y50"/>
    <mergeCell ref="Z50:AD50"/>
    <mergeCell ref="E47:G47"/>
    <mergeCell ref="H47:S47"/>
    <mergeCell ref="T47:Y47"/>
    <mergeCell ref="Z47:AD47"/>
    <mergeCell ref="E48:G48"/>
    <mergeCell ref="H48:S48"/>
    <mergeCell ref="T48:Y48"/>
    <mergeCell ref="Z48:AD48"/>
    <mergeCell ref="E53:G53"/>
    <mergeCell ref="H53:S53"/>
    <mergeCell ref="T53:Y53"/>
    <mergeCell ref="Z53:AD53"/>
    <mergeCell ref="E54:G54"/>
    <mergeCell ref="H54:S54"/>
    <mergeCell ref="T54:Y54"/>
    <mergeCell ref="Z54:AD54"/>
    <mergeCell ref="E51:G51"/>
    <mergeCell ref="H51:S51"/>
    <mergeCell ref="T51:Y51"/>
    <mergeCell ref="Z51:AD51"/>
    <mergeCell ref="E52:G52"/>
    <mergeCell ref="H52:S52"/>
    <mergeCell ref="T52:Y52"/>
    <mergeCell ref="Z52:AD52"/>
    <mergeCell ref="D56:D57"/>
    <mergeCell ref="E56:G57"/>
    <mergeCell ref="H56:W56"/>
    <mergeCell ref="X56:AK56"/>
    <mergeCell ref="H57:K57"/>
    <mergeCell ref="L57:O57"/>
    <mergeCell ref="P57:S57"/>
    <mergeCell ref="T57:W57"/>
    <mergeCell ref="X57:AD57"/>
    <mergeCell ref="AE57:AK57"/>
    <mergeCell ref="AE58:AK58"/>
    <mergeCell ref="E59:G59"/>
    <mergeCell ref="H59:K59"/>
    <mergeCell ref="L59:O59"/>
    <mergeCell ref="P59:S59"/>
    <mergeCell ref="T59:W59"/>
    <mergeCell ref="X59:AD59"/>
    <mergeCell ref="AE59:AK59"/>
    <mergeCell ref="E58:G58"/>
    <mergeCell ref="H58:K58"/>
    <mergeCell ref="L58:O58"/>
    <mergeCell ref="P58:S58"/>
    <mergeCell ref="T58:W58"/>
    <mergeCell ref="X58:AD58"/>
    <mergeCell ref="AE60:AK60"/>
    <mergeCell ref="E61:G61"/>
    <mergeCell ref="H61:K61"/>
    <mergeCell ref="L61:O61"/>
    <mergeCell ref="P61:S61"/>
    <mergeCell ref="T61:W61"/>
    <mergeCell ref="X61:AD61"/>
    <mergeCell ref="AE61:AK61"/>
    <mergeCell ref="E60:G60"/>
    <mergeCell ref="H60:K60"/>
    <mergeCell ref="L60:O60"/>
    <mergeCell ref="P60:S60"/>
    <mergeCell ref="T60:W60"/>
    <mergeCell ref="X60:AD60"/>
    <mergeCell ref="AE62:AK62"/>
    <mergeCell ref="E63:G63"/>
    <mergeCell ref="H63:K63"/>
    <mergeCell ref="L63:O63"/>
    <mergeCell ref="P63:S63"/>
    <mergeCell ref="T63:W63"/>
    <mergeCell ref="X63:AD63"/>
    <mergeCell ref="AE63:AK63"/>
    <mergeCell ref="E62:G62"/>
    <mergeCell ref="H62:K62"/>
    <mergeCell ref="L62:O62"/>
    <mergeCell ref="P62:S62"/>
    <mergeCell ref="T62:W62"/>
    <mergeCell ref="X62:AD62"/>
    <mergeCell ref="AE64:AK64"/>
    <mergeCell ref="E65:G65"/>
    <mergeCell ref="H65:K65"/>
    <mergeCell ref="L65:O65"/>
    <mergeCell ref="P65:S65"/>
    <mergeCell ref="T65:W65"/>
    <mergeCell ref="X65:AD65"/>
    <mergeCell ref="AE65:AK65"/>
    <mergeCell ref="E64:G64"/>
    <mergeCell ref="H64:K64"/>
    <mergeCell ref="L64:O64"/>
    <mergeCell ref="P64:S64"/>
    <mergeCell ref="T64:W64"/>
    <mergeCell ref="X64:AD64"/>
    <mergeCell ref="AE66:AK66"/>
    <mergeCell ref="E67:G67"/>
    <mergeCell ref="H67:K67"/>
    <mergeCell ref="L67:O67"/>
    <mergeCell ref="P67:S67"/>
    <mergeCell ref="T67:W67"/>
    <mergeCell ref="X67:AD67"/>
    <mergeCell ref="AE67:AK67"/>
    <mergeCell ref="E66:G66"/>
    <mergeCell ref="H66:K66"/>
    <mergeCell ref="L66:O66"/>
    <mergeCell ref="P66:S66"/>
    <mergeCell ref="T66:W66"/>
    <mergeCell ref="X66:AD66"/>
    <mergeCell ref="D84:D85"/>
    <mergeCell ref="E84:G85"/>
    <mergeCell ref="H84:N85"/>
    <mergeCell ref="O84:S85"/>
    <mergeCell ref="T84:Y85"/>
    <mergeCell ref="Z84:AD85"/>
    <mergeCell ref="C72:AK72"/>
    <mergeCell ref="C73:AK73"/>
    <mergeCell ref="C74:AK74"/>
    <mergeCell ref="D78:G79"/>
    <mergeCell ref="AB78:AK79"/>
    <mergeCell ref="D82:G83"/>
    <mergeCell ref="AE82:AK83"/>
    <mergeCell ref="T87:Y87"/>
    <mergeCell ref="Z87:AD87"/>
    <mergeCell ref="E88:G88"/>
    <mergeCell ref="H88:N88"/>
    <mergeCell ref="O88:S88"/>
    <mergeCell ref="T88:Y88"/>
    <mergeCell ref="Z88:AD88"/>
    <mergeCell ref="AE84:AK85"/>
    <mergeCell ref="E86:G86"/>
    <mergeCell ref="H86:N86"/>
    <mergeCell ref="O86:S86"/>
    <mergeCell ref="T86:Y86"/>
    <mergeCell ref="Z86:AD86"/>
    <mergeCell ref="AE86:AK95"/>
    <mergeCell ref="E87:G87"/>
    <mergeCell ref="H87:N87"/>
    <mergeCell ref="O87:S87"/>
    <mergeCell ref="E89:G89"/>
    <mergeCell ref="H89:N89"/>
    <mergeCell ref="O89:S89"/>
    <mergeCell ref="T89:Y89"/>
    <mergeCell ref="Z89:AD89"/>
    <mergeCell ref="E90:G90"/>
    <mergeCell ref="H90:N90"/>
    <mergeCell ref="O90:S90"/>
    <mergeCell ref="T90:Y90"/>
    <mergeCell ref="Z90:AD90"/>
    <mergeCell ref="E91:G91"/>
    <mergeCell ref="H91:N91"/>
    <mergeCell ref="O91:S91"/>
    <mergeCell ref="T91:Y91"/>
    <mergeCell ref="Z91:AD91"/>
    <mergeCell ref="E92:G92"/>
    <mergeCell ref="H92:N92"/>
    <mergeCell ref="O92:S92"/>
    <mergeCell ref="T92:Y92"/>
    <mergeCell ref="Z92:AD92"/>
    <mergeCell ref="E93:G93"/>
    <mergeCell ref="H93:N93"/>
    <mergeCell ref="O93:S93"/>
    <mergeCell ref="T93:Y93"/>
    <mergeCell ref="E95:G95"/>
    <mergeCell ref="H95:N95"/>
    <mergeCell ref="O95:S95"/>
    <mergeCell ref="T95:Y95"/>
    <mergeCell ref="Z93:AD93"/>
    <mergeCell ref="E94:G94"/>
    <mergeCell ref="H94:N94"/>
    <mergeCell ref="O94:S94"/>
    <mergeCell ref="T94:Y94"/>
    <mergeCell ref="Z94:AD94"/>
    <mergeCell ref="Z95:AD95"/>
    <mergeCell ref="B97:F98"/>
    <mergeCell ref="G97:AK98"/>
    <mergeCell ref="G105:I105"/>
    <mergeCell ref="J105:N105"/>
    <mergeCell ref="O105:P105"/>
    <mergeCell ref="Q105:V105"/>
    <mergeCell ref="Q103:V103"/>
    <mergeCell ref="Q110:AK110"/>
    <mergeCell ref="W103:AK106"/>
    <mergeCell ref="G104:I104"/>
    <mergeCell ref="J104:N104"/>
    <mergeCell ref="O104:P104"/>
    <mergeCell ref="Q104:V104"/>
    <mergeCell ref="G106:I106"/>
    <mergeCell ref="J106:N106"/>
    <mergeCell ref="O106:P106"/>
    <mergeCell ref="Q106:V106"/>
    <mergeCell ref="B103:F106"/>
    <mergeCell ref="G103:I103"/>
    <mergeCell ref="J103:N103"/>
    <mergeCell ref="O103:P103"/>
    <mergeCell ref="B111:F112"/>
    <mergeCell ref="G111:K111"/>
    <mergeCell ref="L111:AK111"/>
    <mergeCell ref="G112:K112"/>
    <mergeCell ref="L112:AK112"/>
    <mergeCell ref="B107:F110"/>
    <mergeCell ref="G107:K107"/>
    <mergeCell ref="L107:AK107"/>
    <mergeCell ref="G108:I110"/>
    <mergeCell ref="J108:K108"/>
    <mergeCell ref="L108:AK108"/>
    <mergeCell ref="J109:K109"/>
    <mergeCell ref="L109:AK109"/>
    <mergeCell ref="J110:K110"/>
    <mergeCell ref="L110:P110"/>
    <mergeCell ref="B121:E121"/>
    <mergeCell ref="F121:J121"/>
    <mergeCell ref="K121:Q121"/>
    <mergeCell ref="E123:AK123"/>
    <mergeCell ref="E124:AK124"/>
    <mergeCell ref="AG117:AK117"/>
    <mergeCell ref="K118:L118"/>
    <mergeCell ref="M118:AK118"/>
    <mergeCell ref="F119:J119"/>
    <mergeCell ref="K119:AK119"/>
    <mergeCell ref="F120:J120"/>
    <mergeCell ref="K120:L120"/>
    <mergeCell ref="M120:S120"/>
    <mergeCell ref="U120:AK120"/>
    <mergeCell ref="B116:E120"/>
    <mergeCell ref="F116:G118"/>
    <mergeCell ref="H116:J116"/>
    <mergeCell ref="K116:AK116"/>
    <mergeCell ref="H117:J118"/>
    <mergeCell ref="K117:L117"/>
    <mergeCell ref="M117:S117"/>
    <mergeCell ref="T117:V117"/>
    <mergeCell ref="W117:AD117"/>
    <mergeCell ref="AE117:AF117"/>
  </mergeCells>
  <phoneticPr fontId="4"/>
  <conditionalFormatting sqref="L107:AK107 L111:AK112 M120">
    <cfRule type="cellIs" dxfId="173" priority="11" operator="equal">
      <formula>""</formula>
    </cfRule>
  </conditionalFormatting>
  <conditionalFormatting sqref="S12">
    <cfRule type="expression" dxfId="172" priority="12">
      <formula>#REF!="■"</formula>
    </cfRule>
  </conditionalFormatting>
  <conditionalFormatting sqref="S12">
    <cfRule type="expression" dxfId="171" priority="13">
      <formula>#REF!="■"</formula>
    </cfRule>
  </conditionalFormatting>
  <conditionalFormatting sqref="J16:AK16">
    <cfRule type="expression" dxfId="170" priority="10">
      <formula>OR($F$10="■",$F$11="■",$F$12="■",$F$13="■")</formula>
    </cfRule>
  </conditionalFormatting>
  <conditionalFormatting sqref="D26:AK28 D30:AK41 D43:AK54 D56:AK67 D69:AK71">
    <cfRule type="expression" dxfId="169" priority="9">
      <formula>AND($F$12="■",$F$10&lt;&gt;"■")</formula>
    </cfRule>
  </conditionalFormatting>
  <conditionalFormatting sqref="D78:AK79 D82:AK95">
    <cfRule type="expression" dxfId="168" priority="8">
      <formula>AND(OR($F$10="■",$F$11="■",$F$13="■"),$F$12&lt;&gt;"■")</formula>
    </cfRule>
  </conditionalFormatting>
  <conditionalFormatting sqref="Q28:S28">
    <cfRule type="expression" dxfId="167" priority="7">
      <formula>$E28="新設"</formula>
    </cfRule>
  </conditionalFormatting>
  <conditionalFormatting sqref="T28:AK28">
    <cfRule type="expression" dxfId="166" priority="6">
      <formula>OR($F$10="■",$F$11="■",$F$12="■",$F$13="■")</formula>
    </cfRule>
  </conditionalFormatting>
  <conditionalFormatting sqref="Y28:AB28">
    <cfRule type="expression" dxfId="165" priority="5">
      <formula>$T$28="その他接続"</formula>
    </cfRule>
  </conditionalFormatting>
  <conditionalFormatting sqref="AH28:AK28">
    <cfRule type="expression" dxfId="164" priority="4">
      <formula>$AC$28="その他接続"</formula>
    </cfRule>
  </conditionalFormatting>
  <conditionalFormatting sqref="H70">
    <cfRule type="expression" dxfId="163" priority="2">
      <formula>AND($F$12="■",$F$10&lt;&gt;"■")</formula>
    </cfRule>
  </conditionalFormatting>
  <conditionalFormatting sqref="T69:AK71">
    <cfRule type="expression" dxfId="162" priority="3">
      <formula>OR($H$69="■",$H$70="■")</formula>
    </cfRule>
  </conditionalFormatting>
  <dataValidations count="20">
    <dataValidation allowBlank="1" showInputMessage="1" sqref="K121 R121" xr:uid="{00000000-0002-0000-0600-000000000000}"/>
    <dataValidation type="list" allowBlank="1" showInputMessage="1" showErrorMessage="1" sqref="E32:G41 E58:G67" xr:uid="{00000000-0002-0000-0600-000001000000}">
      <formula1>設定区分④</formula1>
    </dataValidation>
    <dataValidation type="list" allowBlank="1" showInputMessage="1" showErrorMessage="1" sqref="E86:G95" xr:uid="{00000000-0002-0000-0600-000002000000}">
      <formula1>設定区分③</formula1>
    </dataValidation>
    <dataValidation type="list" allowBlank="1" showInputMessage="1" showErrorMessage="1" sqref="Z45:Z54" xr:uid="{00000000-0002-0000-0600-000003000000}">
      <formula1>"VRF01,VRF02,VRF03,VRF04,VRF05,VRF06,VRF07,VRF08,VRF09,VRF10"</formula1>
    </dataValidation>
    <dataValidation type="list" allowBlank="1" showInputMessage="1" showErrorMessage="1" sqref="O86:S95" xr:uid="{00000000-0002-0000-0600-000004000000}">
      <formula1>INDIRECT($H28)</formula1>
    </dataValidation>
    <dataValidation type="list" allowBlank="1" showInputMessage="1" showErrorMessage="1" sqref="T32:T41" xr:uid="{00000000-0002-0000-0600-000005000000}">
      <formula1>"利用なし,セキュリティ共通基盤,お客様宅内FW"</formula1>
    </dataValidation>
    <dataValidation type="list" allowBlank="1" showInputMessage="1" showErrorMessage="1" sqref="AC19:AK19" xr:uid="{00000000-0002-0000-0600-000006000000}">
      <formula1>作業時間帯</formula1>
    </dataValidation>
    <dataValidation imeMode="off" allowBlank="1" showInputMessage="1" showErrorMessage="1" sqref="AH28" xr:uid="{00000000-0002-0000-0600-000007000000}"/>
    <dataValidation type="list" allowBlank="1" showInputMessage="1" showErrorMessage="1" sqref="T28 AC28" xr:uid="{00000000-0002-0000-0600-000008000000}">
      <formula1>標準メニュー_接続元NWサービス</formula1>
    </dataValidation>
    <dataValidation type="list" allowBlank="1" showInputMessage="1" showErrorMessage="1" sqref="E28:G28" xr:uid="{00000000-0002-0000-0600-000009000000}">
      <formula1>申込区分①</formula1>
    </dataValidation>
    <dataValidation type="list" allowBlank="1" showInputMessage="1" showErrorMessage="1" sqref="H80" xr:uid="{00000000-0002-0000-0600-00000A000000}">
      <formula1>"□,■"</formula1>
    </dataValidation>
    <dataValidation type="list" allowBlank="1" showInputMessage="1" showErrorMessage="1" sqref="F9:F13" xr:uid="{00000000-0002-0000-0600-00000B000000}">
      <formula1>$AN9:$AO9</formula1>
    </dataValidation>
    <dataValidation type="list" allowBlank="1" showInputMessage="1" showErrorMessage="1" sqref="Q28 N28" xr:uid="{00000000-0002-0000-0600-00000C000000}">
      <formula1>INDIRECT($H28)</formula1>
    </dataValidation>
    <dataValidation type="list" allowBlank="1" showInputMessage="1" showErrorMessage="1" sqref="H71" xr:uid="{DFC01EC2-7D28-4C52-B0BF-BD490DBB2A88}">
      <formula1>$AN9:$AO9</formula1>
    </dataValidation>
    <dataValidation type="list" allowBlank="1" showInputMessage="1" showErrorMessage="1" sqref="H70" xr:uid="{05EBDF67-7382-4318-9D14-D075BC8EF743}">
      <formula1>$AN9:$AO9</formula1>
    </dataValidation>
    <dataValidation type="list" allowBlank="1" showInputMessage="1" showErrorMessage="1" sqref="H69" xr:uid="{D66F6F3B-AFD1-49CE-928B-9780E39985D5}">
      <formula1>$AN$69:$AO$69</formula1>
    </dataValidation>
    <dataValidation type="list" allowBlank="1" showInputMessage="1" showErrorMessage="1" sqref="H78" xr:uid="{0A22E4F2-7B07-48F0-95DD-703013ADF8D6}">
      <formula1>$AN$78:$AO$78</formula1>
    </dataValidation>
    <dataValidation type="list" allowBlank="1" showInputMessage="1" showErrorMessage="1" sqref="H79" xr:uid="{096A8479-ECBD-4334-B462-07F88E43EDD0}">
      <formula1>$AN$79:$AO$79</formula1>
    </dataValidation>
    <dataValidation type="list" allowBlank="1" showInputMessage="1" showErrorMessage="1" sqref="H82" xr:uid="{0CB7EC26-64E7-4C6C-BE7A-07C64364FC88}">
      <formula1>$AN$82:$AO$82</formula1>
    </dataValidation>
    <dataValidation type="list" allowBlank="1" showInputMessage="1" showErrorMessage="1" sqref="H83" xr:uid="{8F69B197-0B50-4AD5-BF58-A4633490A696}">
      <formula1>$AN$83:$AO$83</formula1>
    </dataValidation>
  </dataValidations>
  <printOptions horizontalCentered="1"/>
  <pageMargins left="0" right="0" top="0" bottom="0" header="0.31496062992125984" footer="0.19685039370078741"/>
  <pageSetup paperSize="9" scale="66" fitToHeight="0" orientation="portrait" r:id="rId1"/>
  <headerFooter>
    <oddFooter>&amp;C&amp;"Meiryo UI,標準"&amp;9&amp;D_&amp;T　&amp;F　&amp;P/&amp;N</oddFooter>
  </headerFooter>
  <rowBreaks count="2" manualBreakCount="2">
    <brk id="41" max="37" man="1"/>
    <brk id="100" max="37"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D000000}">
          <x14:formula1>
            <xm:f>リスト!$K$2</xm:f>
          </x14:formula1>
          <xm:sqref>H86:N95 H28:M28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5" tint="0.39997558519241921"/>
    <pageSetUpPr fitToPage="1"/>
  </sheetPr>
  <dimension ref="A1:AU159"/>
  <sheetViews>
    <sheetView showGridLines="0" view="pageBreakPreview" zoomScale="85" zoomScaleNormal="85" zoomScaleSheetLayoutView="85" workbookViewId="0"/>
  </sheetViews>
  <sheetFormatPr defaultColWidth="3.625" defaultRowHeight="18" customHeight="1" x14ac:dyDescent="0.4"/>
  <cols>
    <col min="1" max="39" width="3.625" style="34"/>
    <col min="40" max="41" width="3.625" style="34" hidden="1" customWidth="1"/>
    <col min="42" max="16384" width="3.625" style="34"/>
  </cols>
  <sheetData>
    <row r="1" spans="2:47" s="21" customFormat="1" ht="9.9499999999999993" customHeight="1" x14ac:dyDescent="0.4">
      <c r="B1" s="19"/>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row>
    <row r="2" spans="2:47" s="21" customFormat="1" ht="16.5" x14ac:dyDescent="0.4">
      <c r="B2" s="19" t="s">
        <v>230</v>
      </c>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row>
    <row r="3" spans="2:47" s="21" customFormat="1" ht="9.9499999999999993" customHeight="1" x14ac:dyDescent="0.4">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row>
    <row r="4" spans="2:47" s="24" customFormat="1" ht="30.75" customHeight="1" x14ac:dyDescent="0.4">
      <c r="B4" s="1125" t="s">
        <v>231</v>
      </c>
      <c r="C4" s="1125"/>
      <c r="D4" s="1125"/>
      <c r="E4" s="1125"/>
      <c r="F4" s="1125"/>
      <c r="G4" s="1125"/>
      <c r="H4" s="1125"/>
      <c r="I4" s="1125"/>
      <c r="J4" s="1125"/>
      <c r="K4" s="22" t="s">
        <v>232</v>
      </c>
      <c r="L4" s="1126" t="s">
        <v>233</v>
      </c>
      <c r="M4" s="1126"/>
      <c r="N4" s="1126"/>
      <c r="O4" s="1126"/>
      <c r="P4" s="1126"/>
      <c r="Q4" s="1127" t="s">
        <v>502</v>
      </c>
      <c r="R4" s="1127"/>
      <c r="S4" s="1127"/>
      <c r="T4" s="1127"/>
      <c r="U4" s="1127"/>
      <c r="V4" s="1127"/>
      <c r="W4" s="1127"/>
      <c r="X4" s="1127"/>
      <c r="Y4" s="1127"/>
      <c r="Z4" s="1127"/>
      <c r="AA4" s="1127"/>
      <c r="AB4" s="1127"/>
      <c r="AC4" s="1127"/>
      <c r="AD4" s="1127"/>
      <c r="AE4" s="1127"/>
      <c r="AF4" s="1127"/>
      <c r="AG4" s="1127"/>
      <c r="AH4" s="1127"/>
      <c r="AI4" s="1127"/>
      <c r="AJ4" s="1127"/>
      <c r="AK4" s="22" t="s">
        <v>176</v>
      </c>
      <c r="AL4" s="23"/>
      <c r="AM4" s="23"/>
      <c r="AN4" s="23"/>
      <c r="AO4" s="23"/>
      <c r="AP4" s="23"/>
      <c r="AQ4" s="23"/>
      <c r="AR4" s="23"/>
      <c r="AS4" s="23"/>
      <c r="AT4" s="23"/>
      <c r="AU4" s="23"/>
    </row>
    <row r="5" spans="2:47" s="24" customFormat="1" ht="9.9499999999999993" customHeight="1" x14ac:dyDescent="0.4">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3"/>
      <c r="AL5" s="23"/>
      <c r="AM5" s="23"/>
      <c r="AN5" s="23"/>
      <c r="AO5" s="23"/>
      <c r="AP5" s="23"/>
      <c r="AQ5" s="23"/>
      <c r="AR5" s="23"/>
      <c r="AS5" s="23"/>
      <c r="AT5" s="23"/>
      <c r="AU5" s="23"/>
    </row>
    <row r="6" spans="2:47" s="24" customFormat="1" ht="12" customHeight="1" x14ac:dyDescent="0.4">
      <c r="B6" s="19"/>
      <c r="C6" s="20"/>
      <c r="D6" s="20"/>
      <c r="E6" s="20"/>
      <c r="F6" s="20"/>
      <c r="G6" s="20"/>
      <c r="H6" s="20"/>
      <c r="I6" s="20"/>
      <c r="J6" s="20"/>
      <c r="K6" s="20"/>
      <c r="L6" s="20"/>
      <c r="M6" s="20"/>
      <c r="N6" s="26"/>
      <c r="O6" s="27"/>
      <c r="P6" s="27"/>
      <c r="Q6" s="28"/>
      <c r="R6" s="28"/>
      <c r="S6" s="28"/>
      <c r="T6" s="28"/>
      <c r="U6" s="28"/>
      <c r="V6" s="28"/>
      <c r="W6" s="28"/>
      <c r="X6" s="28"/>
      <c r="Y6" s="28"/>
      <c r="Z6" s="28"/>
      <c r="AA6" s="28"/>
      <c r="AB6" s="28"/>
      <c r="AC6" s="28"/>
      <c r="AD6" s="28"/>
      <c r="AE6" s="28"/>
      <c r="AF6" s="28"/>
      <c r="AG6" s="28"/>
      <c r="AH6" s="28"/>
      <c r="AI6" s="28"/>
      <c r="AJ6" s="28"/>
      <c r="AK6" s="29" t="s">
        <v>662</v>
      </c>
      <c r="AL6" s="23"/>
      <c r="AM6" s="23"/>
      <c r="AN6" s="23"/>
      <c r="AO6" s="23"/>
      <c r="AS6" s="255"/>
      <c r="AT6" s="255"/>
      <c r="AU6" s="255"/>
    </row>
    <row r="7" spans="2:47" s="24" customFormat="1" ht="15" customHeight="1" thickBot="1" x14ac:dyDescent="0.45">
      <c r="B7" s="30" t="s">
        <v>234</v>
      </c>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3"/>
      <c r="AL7" s="23"/>
      <c r="AM7" s="23"/>
      <c r="AN7" s="23"/>
      <c r="AO7" s="23"/>
      <c r="AS7" s="255"/>
      <c r="AT7" s="255"/>
      <c r="AU7" s="255"/>
    </row>
    <row r="8" spans="2:47" ht="18" customHeight="1" x14ac:dyDescent="0.4">
      <c r="B8" s="1128" t="s">
        <v>235</v>
      </c>
      <c r="C8" s="1129"/>
      <c r="D8" s="1129"/>
      <c r="E8" s="1130"/>
      <c r="F8" s="31" t="s">
        <v>236</v>
      </c>
      <c r="G8" s="32"/>
      <c r="H8" s="32"/>
      <c r="I8" s="32"/>
      <c r="J8" s="32"/>
      <c r="K8" s="32"/>
      <c r="L8" s="32"/>
      <c r="M8" s="32"/>
      <c r="N8" s="32"/>
      <c r="O8" s="31" t="s">
        <v>237</v>
      </c>
      <c r="P8" s="32"/>
      <c r="Q8" s="32"/>
      <c r="R8" s="32"/>
      <c r="S8" s="32"/>
      <c r="T8" s="32"/>
      <c r="U8" s="32"/>
      <c r="V8" s="32"/>
      <c r="W8" s="32"/>
      <c r="X8" s="32"/>
      <c r="Y8" s="32"/>
      <c r="Z8" s="32"/>
      <c r="AA8" s="32"/>
      <c r="AB8" s="32"/>
      <c r="AC8" s="32"/>
      <c r="AD8" s="32"/>
      <c r="AE8" s="32"/>
      <c r="AF8" s="32"/>
      <c r="AG8" s="32"/>
      <c r="AH8" s="32"/>
      <c r="AI8" s="32"/>
      <c r="AJ8" s="32"/>
      <c r="AK8" s="33"/>
      <c r="AS8" s="255"/>
      <c r="AT8" s="255"/>
      <c r="AU8" s="255"/>
    </row>
    <row r="9" spans="2:47" ht="18" customHeight="1" x14ac:dyDescent="0.4">
      <c r="B9" s="1131"/>
      <c r="C9" s="906"/>
      <c r="D9" s="906"/>
      <c r="E9" s="907"/>
      <c r="F9" s="35" t="s">
        <v>98</v>
      </c>
      <c r="G9" s="36" t="s">
        <v>238</v>
      </c>
      <c r="H9" s="37"/>
      <c r="I9" s="37"/>
      <c r="J9" s="37"/>
      <c r="K9" s="37"/>
      <c r="L9" s="37"/>
      <c r="M9" s="37"/>
      <c r="N9" s="37"/>
      <c r="O9" s="38"/>
      <c r="P9" s="39" t="s">
        <v>239</v>
      </c>
      <c r="Q9" s="39" t="s">
        <v>240</v>
      </c>
      <c r="R9" s="39" t="s">
        <v>241</v>
      </c>
      <c r="S9" s="39" t="s">
        <v>242</v>
      </c>
      <c r="T9" s="39" t="s">
        <v>243</v>
      </c>
      <c r="U9" s="39" t="s">
        <v>244</v>
      </c>
      <c r="V9" s="39" t="s">
        <v>245</v>
      </c>
      <c r="W9" s="39"/>
      <c r="X9" s="39"/>
      <c r="Y9" s="39"/>
      <c r="Z9" s="39"/>
      <c r="AA9" s="39"/>
      <c r="AB9" s="39"/>
      <c r="AC9" s="39"/>
      <c r="AD9" s="39"/>
      <c r="AE9" s="39"/>
      <c r="AF9" s="39"/>
      <c r="AG9" s="39"/>
      <c r="AH9" s="39"/>
      <c r="AI9" s="39"/>
      <c r="AJ9" s="39"/>
      <c r="AK9" s="40"/>
      <c r="AN9" s="34" t="s">
        <v>248</v>
      </c>
      <c r="AO9" s="34" t="str">
        <f>IF(AND($F$10="□",$F$12="□",$F$13="□"),"■","")</f>
        <v>■</v>
      </c>
      <c r="AS9" s="255"/>
      <c r="AT9" s="255"/>
      <c r="AU9" s="255"/>
    </row>
    <row r="10" spans="2:47" ht="18" customHeight="1" x14ac:dyDescent="0.4">
      <c r="B10" s="1131"/>
      <c r="C10" s="906"/>
      <c r="D10" s="906"/>
      <c r="E10" s="907"/>
      <c r="F10" s="41" t="s">
        <v>98</v>
      </c>
      <c r="G10" s="42" t="s">
        <v>249</v>
      </c>
      <c r="H10" s="43"/>
      <c r="I10" s="43"/>
      <c r="J10" s="43"/>
      <c r="K10" s="43"/>
      <c r="L10" s="43"/>
      <c r="M10" s="43"/>
      <c r="N10" s="43"/>
      <c r="O10" s="44"/>
      <c r="P10" s="45"/>
      <c r="Q10" s="45" t="s">
        <v>240</v>
      </c>
      <c r="R10" s="45" t="s">
        <v>241</v>
      </c>
      <c r="S10" s="45"/>
      <c r="T10" s="45"/>
      <c r="U10" s="45"/>
      <c r="V10" s="45"/>
      <c r="W10" s="45"/>
      <c r="X10" s="45"/>
      <c r="Y10" s="45"/>
      <c r="Z10" s="45"/>
      <c r="AA10" s="45"/>
      <c r="AB10" s="45"/>
      <c r="AC10" s="45"/>
      <c r="AD10" s="45"/>
      <c r="AE10" s="45"/>
      <c r="AF10" s="45"/>
      <c r="AG10" s="45"/>
      <c r="AH10" s="45"/>
      <c r="AI10" s="45"/>
      <c r="AJ10" s="45"/>
      <c r="AK10" s="46"/>
      <c r="AN10" s="34" t="s">
        <v>98</v>
      </c>
      <c r="AO10" s="34" t="str">
        <f>IF(AND($F$9="□",$F$13="□"),"■","")</f>
        <v>■</v>
      </c>
      <c r="AS10" s="255"/>
      <c r="AT10" s="255"/>
      <c r="AU10" s="255"/>
    </row>
    <row r="11" spans="2:47" ht="18" customHeight="1" x14ac:dyDescent="0.4">
      <c r="B11" s="1131"/>
      <c r="C11" s="906"/>
      <c r="D11" s="906"/>
      <c r="E11" s="907"/>
      <c r="F11" s="41" t="s">
        <v>98</v>
      </c>
      <c r="G11" s="42" t="s">
        <v>637</v>
      </c>
      <c r="H11" s="43"/>
      <c r="I11" s="43"/>
      <c r="J11" s="43"/>
      <c r="K11" s="43"/>
      <c r="L11" s="43"/>
      <c r="M11" s="43"/>
      <c r="N11" s="43"/>
      <c r="O11" s="44"/>
      <c r="P11" s="45"/>
      <c r="Q11" s="45" t="s">
        <v>240</v>
      </c>
      <c r="R11" s="45" t="s">
        <v>241</v>
      </c>
      <c r="S11" s="45"/>
      <c r="T11" s="45"/>
      <c r="U11" s="45"/>
      <c r="V11" s="45"/>
      <c r="W11" s="45"/>
      <c r="X11" s="45"/>
      <c r="Y11" s="45"/>
      <c r="Z11" s="45"/>
      <c r="AA11" s="45"/>
      <c r="AB11" s="45"/>
      <c r="AC11" s="45"/>
      <c r="AD11" s="45"/>
      <c r="AE11" s="45"/>
      <c r="AF11" s="45"/>
      <c r="AG11" s="45"/>
      <c r="AH11" s="45"/>
      <c r="AI11" s="45"/>
      <c r="AJ11" s="45"/>
      <c r="AK11" s="46"/>
      <c r="AN11" s="34" t="s">
        <v>98</v>
      </c>
      <c r="AO11" s="34" t="str">
        <f>IF(AND($F$9="□",$F$13="□"),"■","")</f>
        <v>■</v>
      </c>
      <c r="AS11" s="263"/>
      <c r="AT11" s="263"/>
      <c r="AU11" s="263"/>
    </row>
    <row r="12" spans="2:47" ht="18" customHeight="1" x14ac:dyDescent="0.4">
      <c r="B12" s="1131"/>
      <c r="C12" s="906"/>
      <c r="D12" s="906"/>
      <c r="E12" s="907"/>
      <c r="F12" s="41" t="s">
        <v>98</v>
      </c>
      <c r="G12" s="42" t="s">
        <v>251</v>
      </c>
      <c r="H12" s="43"/>
      <c r="I12" s="43"/>
      <c r="J12" s="43"/>
      <c r="K12" s="43"/>
      <c r="L12" s="43"/>
      <c r="M12" s="43"/>
      <c r="N12" s="43"/>
      <c r="O12" s="44"/>
      <c r="P12" s="45"/>
      <c r="Q12" s="45" t="s">
        <v>240</v>
      </c>
      <c r="R12" s="47"/>
      <c r="S12" s="47" t="s">
        <v>503</v>
      </c>
      <c r="T12" s="45"/>
      <c r="U12" s="45"/>
      <c r="V12" s="45"/>
      <c r="W12" s="45"/>
      <c r="X12" s="45"/>
      <c r="Y12" s="45"/>
      <c r="Z12" s="45"/>
      <c r="AA12" s="45"/>
      <c r="AB12" s="45"/>
      <c r="AC12" s="45"/>
      <c r="AD12" s="45"/>
      <c r="AE12" s="45"/>
      <c r="AF12" s="45"/>
      <c r="AG12" s="45"/>
      <c r="AH12" s="45"/>
      <c r="AI12" s="45"/>
      <c r="AJ12" s="45"/>
      <c r="AK12" s="46"/>
      <c r="AN12" s="34" t="s">
        <v>98</v>
      </c>
      <c r="AO12" s="34" t="str">
        <f>IF(AND($F$9="□",$F$13="□"),"■","")</f>
        <v>■</v>
      </c>
      <c r="AS12" s="255"/>
      <c r="AT12" s="255"/>
      <c r="AU12" s="255"/>
    </row>
    <row r="13" spans="2:47" ht="18" customHeight="1" thickBot="1" x14ac:dyDescent="0.45">
      <c r="B13" s="1132"/>
      <c r="C13" s="1133"/>
      <c r="D13" s="1133"/>
      <c r="E13" s="1134"/>
      <c r="F13" s="48" t="s">
        <v>98</v>
      </c>
      <c r="G13" s="49" t="s">
        <v>253</v>
      </c>
      <c r="H13" s="50"/>
      <c r="I13" s="50"/>
      <c r="J13" s="50"/>
      <c r="K13" s="50"/>
      <c r="L13" s="50"/>
      <c r="M13" s="50"/>
      <c r="N13" s="50"/>
      <c r="O13" s="51"/>
      <c r="P13" s="52"/>
      <c r="Q13" s="52" t="s">
        <v>240</v>
      </c>
      <c r="R13" s="52" t="s">
        <v>241</v>
      </c>
      <c r="S13" s="52"/>
      <c r="T13" s="52"/>
      <c r="U13" s="52"/>
      <c r="V13" s="52"/>
      <c r="W13" s="52"/>
      <c r="X13" s="52"/>
      <c r="Y13" s="52"/>
      <c r="Z13" s="52"/>
      <c r="AA13" s="52"/>
      <c r="AB13" s="52"/>
      <c r="AC13" s="52"/>
      <c r="AD13" s="52"/>
      <c r="AE13" s="52"/>
      <c r="AF13" s="52"/>
      <c r="AG13" s="52"/>
      <c r="AH13" s="52"/>
      <c r="AI13" s="52"/>
      <c r="AJ13" s="52"/>
      <c r="AK13" s="53"/>
      <c r="AN13" s="34" t="s">
        <v>98</v>
      </c>
      <c r="AO13" s="34" t="str">
        <f>IF(AND($F$9="□",$F$10="□",$F$12="□"),"■","")</f>
        <v>■</v>
      </c>
      <c r="AS13" s="255"/>
      <c r="AT13" s="255"/>
      <c r="AU13" s="255"/>
    </row>
    <row r="14" spans="2:47" ht="9.9499999999999993" customHeight="1" thickBot="1" x14ac:dyDescent="0.45">
      <c r="AS14" s="255"/>
      <c r="AT14" s="255"/>
      <c r="AU14" s="255"/>
    </row>
    <row r="15" spans="2:47" ht="18" customHeight="1" x14ac:dyDescent="0.4">
      <c r="B15" s="54" t="s">
        <v>239</v>
      </c>
      <c r="C15" s="1135" t="s">
        <v>254</v>
      </c>
      <c r="D15" s="1136"/>
      <c r="E15" s="1136"/>
      <c r="F15" s="1136"/>
      <c r="G15" s="1136"/>
      <c r="H15" s="1136"/>
      <c r="I15" s="1136"/>
      <c r="J15" s="1137"/>
      <c r="K15" s="1137"/>
      <c r="L15" s="1137"/>
      <c r="M15" s="1137"/>
      <c r="N15" s="1137"/>
      <c r="O15" s="1137"/>
      <c r="P15" s="1137"/>
      <c r="Q15" s="1137"/>
      <c r="R15" s="1137"/>
      <c r="S15" s="1137"/>
      <c r="T15" s="1137"/>
      <c r="U15" s="1137"/>
      <c r="V15" s="1137"/>
      <c r="W15" s="1137"/>
      <c r="X15" s="1137"/>
      <c r="Y15" s="1137"/>
      <c r="Z15" s="1137"/>
      <c r="AA15" s="1137"/>
      <c r="AB15" s="1137"/>
      <c r="AC15" s="1137"/>
      <c r="AD15" s="1137"/>
      <c r="AE15" s="1137"/>
      <c r="AF15" s="1137"/>
      <c r="AG15" s="1137"/>
      <c r="AH15" s="1137"/>
      <c r="AI15" s="1137"/>
      <c r="AJ15" s="1137"/>
      <c r="AK15" s="1138"/>
      <c r="AS15" s="255"/>
      <c r="AT15" s="255"/>
      <c r="AU15" s="255"/>
    </row>
    <row r="16" spans="2:47" ht="24" customHeight="1" thickBot="1" x14ac:dyDescent="0.45">
      <c r="B16" s="55"/>
      <c r="C16" s="56"/>
      <c r="D16" s="1141" t="s">
        <v>255</v>
      </c>
      <c r="E16" s="1142"/>
      <c r="F16" s="1142"/>
      <c r="G16" s="1142"/>
      <c r="H16" s="1142"/>
      <c r="I16" s="1143"/>
      <c r="J16" s="1144"/>
      <c r="K16" s="1145"/>
      <c r="L16" s="1145"/>
      <c r="M16" s="1145"/>
      <c r="N16" s="1145"/>
      <c r="O16" s="1145"/>
      <c r="P16" s="1145"/>
      <c r="Q16" s="1145"/>
      <c r="R16" s="1145"/>
      <c r="S16" s="1145"/>
      <c r="T16" s="1145"/>
      <c r="U16" s="1145"/>
      <c r="V16" s="1145"/>
      <c r="W16" s="1145"/>
      <c r="X16" s="1145"/>
      <c r="Y16" s="1145"/>
      <c r="Z16" s="1145"/>
      <c r="AA16" s="1145"/>
      <c r="AB16" s="1145"/>
      <c r="AC16" s="1145"/>
      <c r="AD16" s="1145"/>
      <c r="AE16" s="1145"/>
      <c r="AF16" s="1145"/>
      <c r="AG16" s="1145"/>
      <c r="AH16" s="1145"/>
      <c r="AI16" s="1145"/>
      <c r="AJ16" s="1145"/>
      <c r="AK16" s="1146"/>
      <c r="AS16" s="255"/>
      <c r="AT16" s="255"/>
      <c r="AU16" s="255"/>
    </row>
    <row r="17" spans="2:47" s="24" customFormat="1" ht="12" customHeight="1" thickBot="1" x14ac:dyDescent="0.45">
      <c r="B17" s="19"/>
      <c r="C17" s="20"/>
      <c r="D17" s="20"/>
      <c r="E17" s="20"/>
      <c r="F17" s="20"/>
      <c r="G17" s="20"/>
      <c r="H17" s="20"/>
      <c r="I17" s="20"/>
      <c r="J17" s="20"/>
      <c r="K17" s="20"/>
      <c r="L17" s="20"/>
      <c r="M17" s="20"/>
      <c r="N17" s="26"/>
      <c r="O17" s="27"/>
      <c r="P17" s="27"/>
      <c r="Q17" s="28"/>
      <c r="R17" s="28"/>
      <c r="S17" s="28"/>
      <c r="T17" s="28"/>
      <c r="U17" s="28"/>
      <c r="V17" s="28"/>
      <c r="W17" s="28"/>
      <c r="X17" s="28"/>
      <c r="Y17" s="28"/>
      <c r="Z17" s="28"/>
      <c r="AA17" s="28"/>
      <c r="AB17" s="28"/>
      <c r="AC17" s="28"/>
      <c r="AD17" s="28"/>
      <c r="AE17" s="28"/>
      <c r="AF17" s="28"/>
      <c r="AG17" s="28"/>
      <c r="AH17" s="28"/>
      <c r="AI17" s="28"/>
      <c r="AJ17" s="28"/>
      <c r="AK17" s="29"/>
      <c r="AL17" s="23"/>
      <c r="AM17" s="23"/>
      <c r="AN17" s="23"/>
      <c r="AO17" s="23"/>
      <c r="AS17" s="255"/>
      <c r="AT17" s="255"/>
      <c r="AU17" s="255"/>
    </row>
    <row r="18" spans="2:47" ht="18" customHeight="1" x14ac:dyDescent="0.4">
      <c r="B18" s="54" t="s">
        <v>240</v>
      </c>
      <c r="C18" s="1135" t="s">
        <v>256</v>
      </c>
      <c r="D18" s="1136"/>
      <c r="E18" s="1136"/>
      <c r="F18" s="1136"/>
      <c r="G18" s="1136"/>
      <c r="H18" s="1136"/>
      <c r="I18" s="1136"/>
      <c r="J18" s="1137"/>
      <c r="K18" s="1137"/>
      <c r="L18" s="1137"/>
      <c r="M18" s="1137"/>
      <c r="N18" s="1137"/>
      <c r="O18" s="1137"/>
      <c r="P18" s="1137"/>
      <c r="Q18" s="1137"/>
      <c r="R18" s="1137"/>
      <c r="S18" s="1137"/>
      <c r="T18" s="1137"/>
      <c r="U18" s="1137"/>
      <c r="V18" s="1137"/>
      <c r="W18" s="1137"/>
      <c r="X18" s="1137"/>
      <c r="Y18" s="1137"/>
      <c r="Z18" s="1137"/>
      <c r="AA18" s="1137"/>
      <c r="AB18" s="1137"/>
      <c r="AC18" s="1137"/>
      <c r="AD18" s="1137"/>
      <c r="AE18" s="1137"/>
      <c r="AF18" s="1137"/>
      <c r="AG18" s="1137"/>
      <c r="AH18" s="1137"/>
      <c r="AI18" s="1137"/>
      <c r="AJ18" s="1137"/>
      <c r="AK18" s="1138"/>
    </row>
    <row r="19" spans="2:47" ht="24" customHeight="1" thickBot="1" x14ac:dyDescent="0.45">
      <c r="B19" s="55"/>
      <c r="C19" s="56"/>
      <c r="D19" s="1141" t="s">
        <v>257</v>
      </c>
      <c r="E19" s="1142"/>
      <c r="F19" s="1142"/>
      <c r="G19" s="1142"/>
      <c r="H19" s="1142"/>
      <c r="I19" s="1143"/>
      <c r="J19" s="1147"/>
      <c r="K19" s="1148"/>
      <c r="L19" s="1148"/>
      <c r="M19" s="1148"/>
      <c r="N19" s="1148"/>
      <c r="O19" s="1148"/>
      <c r="P19" s="1148"/>
      <c r="Q19" s="1148"/>
      <c r="R19" s="1148"/>
      <c r="S19" s="1148"/>
      <c r="T19" s="1148"/>
      <c r="U19" s="1148"/>
      <c r="V19" s="1148"/>
      <c r="W19" s="1149"/>
      <c r="X19" s="1150" t="s">
        <v>258</v>
      </c>
      <c r="Y19" s="1151"/>
      <c r="Z19" s="1151"/>
      <c r="AA19" s="1151"/>
      <c r="AB19" s="1152"/>
      <c r="AC19" s="1153"/>
      <c r="AD19" s="1154"/>
      <c r="AE19" s="1154"/>
      <c r="AF19" s="1154"/>
      <c r="AG19" s="1154"/>
      <c r="AH19" s="1154"/>
      <c r="AI19" s="1154"/>
      <c r="AJ19" s="1154"/>
      <c r="AK19" s="1155"/>
    </row>
    <row r="20" spans="2:47" ht="12" customHeight="1" x14ac:dyDescent="0.4">
      <c r="B20" s="57" t="s">
        <v>260</v>
      </c>
      <c r="C20" s="1139" t="s">
        <v>649</v>
      </c>
      <c r="D20" s="1139"/>
      <c r="E20" s="1139"/>
      <c r="F20" s="1139"/>
      <c r="G20" s="1139"/>
      <c r="H20" s="1139"/>
      <c r="I20" s="1139"/>
      <c r="J20" s="1139"/>
      <c r="K20" s="1139"/>
      <c r="L20" s="1139"/>
      <c r="M20" s="1139"/>
      <c r="N20" s="1139"/>
      <c r="O20" s="1139"/>
      <c r="P20" s="1139"/>
      <c r="Q20" s="1139"/>
      <c r="R20" s="1139"/>
      <c r="S20" s="1139"/>
      <c r="T20" s="1139"/>
      <c r="U20" s="1139"/>
      <c r="V20" s="1139"/>
      <c r="W20" s="1139"/>
      <c r="X20" s="1139"/>
      <c r="Y20" s="1139"/>
      <c r="Z20" s="1139"/>
      <c r="AA20" s="1139"/>
      <c r="AB20" s="1139"/>
      <c r="AC20" s="1139"/>
      <c r="AD20" s="1139"/>
      <c r="AE20" s="1139"/>
      <c r="AF20" s="1139"/>
      <c r="AG20" s="1139"/>
      <c r="AH20" s="1139"/>
      <c r="AI20" s="1139"/>
      <c r="AJ20" s="1139"/>
      <c r="AK20" s="1139"/>
    </row>
    <row r="21" spans="2:47" ht="12" customHeight="1" x14ac:dyDescent="0.4">
      <c r="B21" s="57" t="s">
        <v>261</v>
      </c>
      <c r="C21" s="1139" t="s">
        <v>262</v>
      </c>
      <c r="D21" s="1139"/>
      <c r="E21" s="1139"/>
      <c r="F21" s="1139"/>
      <c r="G21" s="1139"/>
      <c r="H21" s="1139"/>
      <c r="I21" s="1139"/>
      <c r="J21" s="1139"/>
      <c r="K21" s="1139"/>
      <c r="L21" s="1139"/>
      <c r="M21" s="1139"/>
      <c r="N21" s="1139"/>
      <c r="O21" s="1139"/>
      <c r="P21" s="1139"/>
      <c r="Q21" s="1139"/>
      <c r="R21" s="1139"/>
      <c r="S21" s="1139"/>
      <c r="T21" s="1139"/>
      <c r="U21" s="1139"/>
      <c r="V21" s="1139"/>
      <c r="W21" s="1139"/>
      <c r="X21" s="1139"/>
      <c r="Y21" s="1139"/>
      <c r="Z21" s="1139"/>
      <c r="AA21" s="1139"/>
      <c r="AB21" s="1139"/>
      <c r="AC21" s="1139"/>
      <c r="AD21" s="1139"/>
      <c r="AE21" s="1139"/>
      <c r="AF21" s="1139"/>
      <c r="AG21" s="1139"/>
      <c r="AH21" s="1139"/>
      <c r="AI21" s="1139"/>
      <c r="AJ21" s="1139"/>
      <c r="AK21" s="1139"/>
    </row>
    <row r="22" spans="2:47" ht="12" customHeight="1" x14ac:dyDescent="0.4">
      <c r="B22" s="57" t="s">
        <v>263</v>
      </c>
      <c r="C22" s="1139" t="s">
        <v>264</v>
      </c>
      <c r="D22" s="1139"/>
      <c r="E22" s="1139"/>
      <c r="F22" s="1139"/>
      <c r="G22" s="1139"/>
      <c r="H22" s="1139"/>
      <c r="I22" s="1139"/>
      <c r="J22" s="1139"/>
      <c r="K22" s="1139"/>
      <c r="L22" s="1139"/>
      <c r="M22" s="1139"/>
      <c r="N22" s="1139"/>
      <c r="O22" s="1139"/>
      <c r="P22" s="1139"/>
      <c r="Q22" s="1139"/>
      <c r="R22" s="1139"/>
      <c r="S22" s="1139"/>
      <c r="T22" s="1139"/>
      <c r="U22" s="1139"/>
      <c r="V22" s="1139"/>
      <c r="W22" s="1139"/>
      <c r="X22" s="1139"/>
      <c r="Y22" s="1139"/>
      <c r="Z22" s="1139"/>
      <c r="AA22" s="1139"/>
      <c r="AB22" s="1139"/>
      <c r="AC22" s="1139"/>
      <c r="AD22" s="1139"/>
      <c r="AE22" s="1139"/>
      <c r="AF22" s="1139"/>
      <c r="AG22" s="1139"/>
      <c r="AH22" s="1139"/>
      <c r="AI22" s="1139"/>
      <c r="AJ22" s="1139"/>
      <c r="AK22" s="1139"/>
    </row>
    <row r="23" spans="2:47" ht="4.5" customHeight="1" x14ac:dyDescent="0.4"/>
    <row r="24" spans="2:47" ht="18" customHeight="1" thickBot="1" x14ac:dyDescent="0.45">
      <c r="B24" s="58" t="s">
        <v>475</v>
      </c>
    </row>
    <row r="25" spans="2:47" s="66" customFormat="1" ht="18" customHeight="1" x14ac:dyDescent="0.4">
      <c r="B25" s="59" t="s">
        <v>241</v>
      </c>
      <c r="C25" s="60">
        <v>1</v>
      </c>
      <c r="D25" s="61" t="s">
        <v>504</v>
      </c>
      <c r="E25" s="62"/>
      <c r="F25" s="62"/>
      <c r="G25" s="62"/>
      <c r="H25" s="62"/>
      <c r="I25" s="62"/>
      <c r="J25" s="62"/>
      <c r="K25" s="63"/>
      <c r="L25" s="63"/>
      <c r="M25" s="63"/>
      <c r="N25" s="63"/>
      <c r="O25" s="63"/>
      <c r="P25" s="63"/>
      <c r="Q25" s="63"/>
      <c r="R25" s="63"/>
      <c r="S25" s="63"/>
      <c r="T25" s="63"/>
      <c r="U25" s="64"/>
      <c r="V25" s="64"/>
      <c r="W25" s="64"/>
      <c r="X25" s="64"/>
      <c r="Y25" s="64"/>
      <c r="Z25" s="64"/>
      <c r="AA25" s="64"/>
      <c r="AB25" s="64"/>
      <c r="AC25" s="64"/>
      <c r="AD25" s="64"/>
      <c r="AE25" s="64"/>
      <c r="AF25" s="64"/>
      <c r="AG25" s="64"/>
      <c r="AH25" s="64"/>
      <c r="AI25" s="64"/>
      <c r="AJ25" s="64"/>
      <c r="AK25" s="65"/>
    </row>
    <row r="26" spans="2:47" s="66" customFormat="1" ht="18" customHeight="1" x14ac:dyDescent="0.4">
      <c r="B26" s="67"/>
      <c r="C26" s="68"/>
      <c r="D26" s="1072" t="s">
        <v>267</v>
      </c>
      <c r="E26" s="1073" t="s">
        <v>268</v>
      </c>
      <c r="F26" s="1074"/>
      <c r="G26" s="1088"/>
      <c r="H26" s="1073" t="s">
        <v>269</v>
      </c>
      <c r="I26" s="1183"/>
      <c r="J26" s="1183"/>
      <c r="K26" s="1183"/>
      <c r="L26" s="1183"/>
      <c r="M26" s="1184"/>
      <c r="N26" s="999" t="s">
        <v>270</v>
      </c>
      <c r="O26" s="1000"/>
      <c r="P26" s="1000"/>
      <c r="Q26" s="1000"/>
      <c r="R26" s="1000"/>
      <c r="S26" s="1001"/>
      <c r="T26" s="999" t="s">
        <v>271</v>
      </c>
      <c r="U26" s="1178"/>
      <c r="V26" s="1178"/>
      <c r="W26" s="1178"/>
      <c r="X26" s="1178"/>
      <c r="Y26" s="1178"/>
      <c r="Z26" s="1178"/>
      <c r="AA26" s="1178"/>
      <c r="AB26" s="1179"/>
      <c r="AC26" s="999" t="s">
        <v>505</v>
      </c>
      <c r="AD26" s="1178"/>
      <c r="AE26" s="1178"/>
      <c r="AF26" s="1178"/>
      <c r="AG26" s="1178"/>
      <c r="AH26" s="1178"/>
      <c r="AI26" s="1178"/>
      <c r="AJ26" s="1178"/>
      <c r="AK26" s="1220"/>
    </row>
    <row r="27" spans="2:47" s="66" customFormat="1" ht="18" customHeight="1" x14ac:dyDescent="0.4">
      <c r="B27" s="67"/>
      <c r="C27" s="68"/>
      <c r="D27" s="995"/>
      <c r="E27" s="996"/>
      <c r="F27" s="997"/>
      <c r="G27" s="998"/>
      <c r="H27" s="1185"/>
      <c r="I27" s="1186"/>
      <c r="J27" s="1186"/>
      <c r="K27" s="1186"/>
      <c r="L27" s="1186"/>
      <c r="M27" s="1187"/>
      <c r="N27" s="999" t="s">
        <v>273</v>
      </c>
      <c r="O27" s="1000"/>
      <c r="P27" s="1001"/>
      <c r="Q27" s="999" t="s">
        <v>274</v>
      </c>
      <c r="R27" s="1000"/>
      <c r="S27" s="1001"/>
      <c r="T27" s="999" t="s">
        <v>275</v>
      </c>
      <c r="U27" s="1178"/>
      <c r="V27" s="1178"/>
      <c r="W27" s="1178"/>
      <c r="X27" s="1179"/>
      <c r="Y27" s="999" t="s">
        <v>276</v>
      </c>
      <c r="Z27" s="1178"/>
      <c r="AA27" s="1178"/>
      <c r="AB27" s="1179"/>
      <c r="AC27" s="999" t="s">
        <v>275</v>
      </c>
      <c r="AD27" s="1178"/>
      <c r="AE27" s="1178"/>
      <c r="AF27" s="1178"/>
      <c r="AG27" s="1179"/>
      <c r="AH27" s="999" t="s">
        <v>276</v>
      </c>
      <c r="AI27" s="1178"/>
      <c r="AJ27" s="1178"/>
      <c r="AK27" s="1220"/>
    </row>
    <row r="28" spans="2:47" s="66" customFormat="1" ht="18" customHeight="1" x14ac:dyDescent="0.4">
      <c r="B28" s="67"/>
      <c r="C28" s="68"/>
      <c r="D28" s="242">
        <v>1</v>
      </c>
      <c r="E28" s="972"/>
      <c r="F28" s="973"/>
      <c r="G28" s="974"/>
      <c r="H28" s="951" t="s">
        <v>444</v>
      </c>
      <c r="I28" s="1178"/>
      <c r="J28" s="1178"/>
      <c r="K28" s="1178"/>
      <c r="L28" s="1178"/>
      <c r="M28" s="1179"/>
      <c r="N28" s="972"/>
      <c r="O28" s="973"/>
      <c r="P28" s="974"/>
      <c r="Q28" s="972"/>
      <c r="R28" s="973"/>
      <c r="S28" s="974"/>
      <c r="T28" s="972"/>
      <c r="U28" s="1217"/>
      <c r="V28" s="1217"/>
      <c r="W28" s="1217"/>
      <c r="X28" s="1218"/>
      <c r="Y28" s="972"/>
      <c r="Z28" s="1217"/>
      <c r="AA28" s="1217"/>
      <c r="AB28" s="1218"/>
      <c r="AC28" s="972"/>
      <c r="AD28" s="1217"/>
      <c r="AE28" s="1217"/>
      <c r="AF28" s="1217"/>
      <c r="AG28" s="1218"/>
      <c r="AH28" s="1058"/>
      <c r="AI28" s="1217"/>
      <c r="AJ28" s="1217"/>
      <c r="AK28" s="1219"/>
    </row>
    <row r="29" spans="2:47" s="66" customFormat="1" ht="18" customHeight="1" x14ac:dyDescent="0.4">
      <c r="B29" s="69"/>
      <c r="C29" s="70">
        <v>2</v>
      </c>
      <c r="D29" s="137" t="s">
        <v>506</v>
      </c>
      <c r="E29" s="138"/>
      <c r="F29" s="109"/>
      <c r="G29" s="109"/>
      <c r="H29" s="109"/>
      <c r="I29" s="109"/>
      <c r="J29" s="109"/>
      <c r="K29" s="139"/>
      <c r="L29" s="139"/>
      <c r="M29" s="139"/>
      <c r="N29" s="139"/>
      <c r="O29" s="139"/>
      <c r="P29" s="139"/>
      <c r="Q29" s="139"/>
      <c r="R29" s="139"/>
      <c r="S29" s="139"/>
      <c r="T29" s="75"/>
      <c r="U29" s="139"/>
      <c r="V29" s="139"/>
      <c r="W29" s="139"/>
      <c r="X29" s="139"/>
      <c r="Y29" s="139"/>
      <c r="Z29" s="139"/>
      <c r="AA29" s="139"/>
      <c r="AB29" s="74"/>
      <c r="AC29" s="74"/>
      <c r="AD29" s="74"/>
      <c r="AE29" s="74"/>
      <c r="AF29" s="74"/>
      <c r="AG29" s="74"/>
      <c r="AH29" s="74"/>
      <c r="AI29" s="75"/>
      <c r="AJ29" s="75"/>
      <c r="AK29" s="76"/>
    </row>
    <row r="30" spans="2:47" s="66" customFormat="1" ht="18" customHeight="1" x14ac:dyDescent="0.4">
      <c r="B30" s="67"/>
      <c r="C30" s="140"/>
      <c r="D30" s="994" t="s">
        <v>267</v>
      </c>
      <c r="E30" s="999" t="s">
        <v>282</v>
      </c>
      <c r="F30" s="1000"/>
      <c r="G30" s="1001"/>
      <c r="H30" s="1073" t="s">
        <v>478</v>
      </c>
      <c r="I30" s="1074"/>
      <c r="J30" s="1074"/>
      <c r="K30" s="1074"/>
      <c r="L30" s="1074"/>
      <c r="M30" s="1074"/>
      <c r="N30" s="1074"/>
      <c r="O30" s="1074"/>
      <c r="P30" s="1074"/>
      <c r="Q30" s="1074"/>
      <c r="R30" s="1074"/>
      <c r="S30" s="1074"/>
      <c r="T30" s="1074"/>
      <c r="U30" s="1074"/>
      <c r="V30" s="1088"/>
      <c r="W30" s="999" t="s">
        <v>284</v>
      </c>
      <c r="X30" s="1000"/>
      <c r="Y30" s="1000"/>
      <c r="Z30" s="1000"/>
      <c r="AA30" s="1000"/>
      <c r="AB30" s="1000"/>
      <c r="AC30" s="1000"/>
      <c r="AD30" s="1000"/>
      <c r="AE30" s="1000"/>
      <c r="AF30" s="1000"/>
      <c r="AG30" s="1000"/>
      <c r="AH30" s="1000"/>
      <c r="AI30" s="1000"/>
      <c r="AJ30" s="1000"/>
      <c r="AK30" s="1123"/>
    </row>
    <row r="31" spans="2:47" s="66" customFormat="1" ht="18" customHeight="1" x14ac:dyDescent="0.4">
      <c r="B31" s="67"/>
      <c r="C31" s="140"/>
      <c r="D31" s="995"/>
      <c r="E31" s="999"/>
      <c r="F31" s="1000"/>
      <c r="G31" s="1001"/>
      <c r="H31" s="996"/>
      <c r="I31" s="997"/>
      <c r="J31" s="997"/>
      <c r="K31" s="997"/>
      <c r="L31" s="997"/>
      <c r="M31" s="997"/>
      <c r="N31" s="997"/>
      <c r="O31" s="997"/>
      <c r="P31" s="997"/>
      <c r="Q31" s="997"/>
      <c r="R31" s="997"/>
      <c r="S31" s="997"/>
      <c r="T31" s="997"/>
      <c r="U31" s="997"/>
      <c r="V31" s="998"/>
      <c r="W31" s="999" t="s">
        <v>285</v>
      </c>
      <c r="X31" s="1000"/>
      <c r="Y31" s="1000"/>
      <c r="Z31" s="1000"/>
      <c r="AA31" s="1000"/>
      <c r="AB31" s="1000"/>
      <c r="AC31" s="1000"/>
      <c r="AD31" s="999" t="s">
        <v>286</v>
      </c>
      <c r="AE31" s="1000"/>
      <c r="AF31" s="1000"/>
      <c r="AG31" s="1000"/>
      <c r="AH31" s="1000"/>
      <c r="AI31" s="1000"/>
      <c r="AJ31" s="1000"/>
      <c r="AK31" s="1123"/>
    </row>
    <row r="32" spans="2:47" s="66" customFormat="1" ht="18" customHeight="1" x14ac:dyDescent="0.4">
      <c r="B32" s="67"/>
      <c r="C32" s="68"/>
      <c r="D32" s="242">
        <v>1</v>
      </c>
      <c r="E32" s="972"/>
      <c r="F32" s="973"/>
      <c r="G32" s="974"/>
      <c r="H32" s="972"/>
      <c r="I32" s="973"/>
      <c r="J32" s="973"/>
      <c r="K32" s="973"/>
      <c r="L32" s="973"/>
      <c r="M32" s="973"/>
      <c r="N32" s="973"/>
      <c r="O32" s="973"/>
      <c r="P32" s="973"/>
      <c r="Q32" s="973"/>
      <c r="R32" s="973"/>
      <c r="S32" s="973"/>
      <c r="T32" s="973"/>
      <c r="U32" s="973"/>
      <c r="V32" s="974"/>
      <c r="W32" s="972"/>
      <c r="X32" s="973"/>
      <c r="Y32" s="973"/>
      <c r="Z32" s="973"/>
      <c r="AA32" s="973"/>
      <c r="AB32" s="973"/>
      <c r="AC32" s="973"/>
      <c r="AD32" s="1163" t="s">
        <v>288</v>
      </c>
      <c r="AE32" s="1164"/>
      <c r="AF32" s="1164"/>
      <c r="AG32" s="1164"/>
      <c r="AH32" s="1164"/>
      <c r="AI32" s="1164"/>
      <c r="AJ32" s="1164"/>
      <c r="AK32" s="1165"/>
    </row>
    <row r="33" spans="2:37" s="66" customFormat="1" ht="18" customHeight="1" x14ac:dyDescent="0.4">
      <c r="B33" s="67"/>
      <c r="C33" s="68"/>
      <c r="D33" s="242">
        <v>2</v>
      </c>
      <c r="E33" s="972"/>
      <c r="F33" s="973"/>
      <c r="G33" s="974"/>
      <c r="H33" s="972"/>
      <c r="I33" s="973"/>
      <c r="J33" s="973"/>
      <c r="K33" s="973"/>
      <c r="L33" s="973"/>
      <c r="M33" s="973"/>
      <c r="N33" s="973"/>
      <c r="O33" s="973"/>
      <c r="P33" s="973"/>
      <c r="Q33" s="973"/>
      <c r="R33" s="973"/>
      <c r="S33" s="973"/>
      <c r="T33" s="973"/>
      <c r="U33" s="973"/>
      <c r="V33" s="974"/>
      <c r="W33" s="972"/>
      <c r="X33" s="973"/>
      <c r="Y33" s="973"/>
      <c r="Z33" s="973"/>
      <c r="AA33" s="973"/>
      <c r="AB33" s="973"/>
      <c r="AC33" s="973"/>
      <c r="AD33" s="1163" t="s">
        <v>288</v>
      </c>
      <c r="AE33" s="1164"/>
      <c r="AF33" s="1164"/>
      <c r="AG33" s="1164"/>
      <c r="AH33" s="1164"/>
      <c r="AI33" s="1164"/>
      <c r="AJ33" s="1164"/>
      <c r="AK33" s="1165"/>
    </row>
    <row r="34" spans="2:37" s="66" customFormat="1" ht="18" customHeight="1" x14ac:dyDescent="0.4">
      <c r="B34" s="67"/>
      <c r="C34" s="68"/>
      <c r="D34" s="242">
        <v>3</v>
      </c>
      <c r="E34" s="972"/>
      <c r="F34" s="973"/>
      <c r="G34" s="974"/>
      <c r="H34" s="972"/>
      <c r="I34" s="973"/>
      <c r="J34" s="973"/>
      <c r="K34" s="973"/>
      <c r="L34" s="973"/>
      <c r="M34" s="973"/>
      <c r="N34" s="973"/>
      <c r="O34" s="973"/>
      <c r="P34" s="973"/>
      <c r="Q34" s="973"/>
      <c r="R34" s="973"/>
      <c r="S34" s="973"/>
      <c r="T34" s="973"/>
      <c r="U34" s="973"/>
      <c r="V34" s="974"/>
      <c r="W34" s="972"/>
      <c r="X34" s="973"/>
      <c r="Y34" s="973"/>
      <c r="Z34" s="973"/>
      <c r="AA34" s="973"/>
      <c r="AB34" s="973"/>
      <c r="AC34" s="973"/>
      <c r="AD34" s="1163" t="s">
        <v>288</v>
      </c>
      <c r="AE34" s="1164"/>
      <c r="AF34" s="1164"/>
      <c r="AG34" s="1164"/>
      <c r="AH34" s="1164"/>
      <c r="AI34" s="1164"/>
      <c r="AJ34" s="1164"/>
      <c r="AK34" s="1165"/>
    </row>
    <row r="35" spans="2:37" s="66" customFormat="1" ht="18" customHeight="1" x14ac:dyDescent="0.4">
      <c r="B35" s="67"/>
      <c r="C35" s="68"/>
      <c r="D35" s="242">
        <v>4</v>
      </c>
      <c r="E35" s="972"/>
      <c r="F35" s="973"/>
      <c r="G35" s="974"/>
      <c r="H35" s="972"/>
      <c r="I35" s="973"/>
      <c r="J35" s="973"/>
      <c r="K35" s="973"/>
      <c r="L35" s="973"/>
      <c r="M35" s="973"/>
      <c r="N35" s="973"/>
      <c r="O35" s="973"/>
      <c r="P35" s="973"/>
      <c r="Q35" s="973"/>
      <c r="R35" s="973"/>
      <c r="S35" s="973"/>
      <c r="T35" s="973"/>
      <c r="U35" s="973"/>
      <c r="V35" s="974"/>
      <c r="W35" s="972"/>
      <c r="X35" s="973"/>
      <c r="Y35" s="973"/>
      <c r="Z35" s="973"/>
      <c r="AA35" s="973"/>
      <c r="AB35" s="973"/>
      <c r="AC35" s="973"/>
      <c r="AD35" s="1163" t="s">
        <v>288</v>
      </c>
      <c r="AE35" s="1164"/>
      <c r="AF35" s="1164"/>
      <c r="AG35" s="1164"/>
      <c r="AH35" s="1164"/>
      <c r="AI35" s="1164"/>
      <c r="AJ35" s="1164"/>
      <c r="AK35" s="1165"/>
    </row>
    <row r="36" spans="2:37" s="66" customFormat="1" ht="18" customHeight="1" x14ac:dyDescent="0.4">
      <c r="B36" s="67"/>
      <c r="C36" s="68"/>
      <c r="D36" s="242">
        <v>5</v>
      </c>
      <c r="E36" s="972"/>
      <c r="F36" s="973"/>
      <c r="G36" s="974"/>
      <c r="H36" s="972"/>
      <c r="I36" s="973"/>
      <c r="J36" s="973"/>
      <c r="K36" s="973"/>
      <c r="L36" s="973"/>
      <c r="M36" s="973"/>
      <c r="N36" s="973"/>
      <c r="O36" s="973"/>
      <c r="P36" s="973"/>
      <c r="Q36" s="973"/>
      <c r="R36" s="973"/>
      <c r="S36" s="973"/>
      <c r="T36" s="973"/>
      <c r="U36" s="973"/>
      <c r="V36" s="974"/>
      <c r="W36" s="972"/>
      <c r="X36" s="973"/>
      <c r="Y36" s="973"/>
      <c r="Z36" s="973"/>
      <c r="AA36" s="973"/>
      <c r="AB36" s="973"/>
      <c r="AC36" s="973"/>
      <c r="AD36" s="1163" t="s">
        <v>288</v>
      </c>
      <c r="AE36" s="1164"/>
      <c r="AF36" s="1164"/>
      <c r="AG36" s="1164"/>
      <c r="AH36" s="1164"/>
      <c r="AI36" s="1164"/>
      <c r="AJ36" s="1164"/>
      <c r="AK36" s="1165"/>
    </row>
    <row r="37" spans="2:37" s="66" customFormat="1" ht="18" customHeight="1" x14ac:dyDescent="0.4">
      <c r="B37" s="67"/>
      <c r="C37" s="68"/>
      <c r="D37" s="242">
        <v>6</v>
      </c>
      <c r="E37" s="972"/>
      <c r="F37" s="973"/>
      <c r="G37" s="974"/>
      <c r="H37" s="972"/>
      <c r="I37" s="973"/>
      <c r="J37" s="973"/>
      <c r="K37" s="973"/>
      <c r="L37" s="973"/>
      <c r="M37" s="973"/>
      <c r="N37" s="973"/>
      <c r="O37" s="973"/>
      <c r="P37" s="973"/>
      <c r="Q37" s="973"/>
      <c r="R37" s="973"/>
      <c r="S37" s="973"/>
      <c r="T37" s="973"/>
      <c r="U37" s="973"/>
      <c r="V37" s="974"/>
      <c r="W37" s="972"/>
      <c r="X37" s="973"/>
      <c r="Y37" s="973"/>
      <c r="Z37" s="973"/>
      <c r="AA37" s="973"/>
      <c r="AB37" s="973"/>
      <c r="AC37" s="973"/>
      <c r="AD37" s="1163" t="s">
        <v>288</v>
      </c>
      <c r="AE37" s="1164"/>
      <c r="AF37" s="1164"/>
      <c r="AG37" s="1164"/>
      <c r="AH37" s="1164"/>
      <c r="AI37" s="1164"/>
      <c r="AJ37" s="1164"/>
      <c r="AK37" s="1165"/>
    </row>
    <row r="38" spans="2:37" s="66" customFormat="1" ht="18" customHeight="1" x14ac:dyDescent="0.4">
      <c r="B38" s="67"/>
      <c r="C38" s="68"/>
      <c r="D38" s="242">
        <v>7</v>
      </c>
      <c r="E38" s="972"/>
      <c r="F38" s="973"/>
      <c r="G38" s="974"/>
      <c r="H38" s="972"/>
      <c r="I38" s="973"/>
      <c r="J38" s="973"/>
      <c r="K38" s="973"/>
      <c r="L38" s="973"/>
      <c r="M38" s="973"/>
      <c r="N38" s="973"/>
      <c r="O38" s="973"/>
      <c r="P38" s="973"/>
      <c r="Q38" s="973"/>
      <c r="R38" s="973"/>
      <c r="S38" s="973"/>
      <c r="T38" s="973"/>
      <c r="U38" s="973"/>
      <c r="V38" s="974"/>
      <c r="W38" s="972"/>
      <c r="X38" s="973"/>
      <c r="Y38" s="973"/>
      <c r="Z38" s="973"/>
      <c r="AA38" s="973"/>
      <c r="AB38" s="973"/>
      <c r="AC38" s="973"/>
      <c r="AD38" s="1163" t="s">
        <v>288</v>
      </c>
      <c r="AE38" s="1164"/>
      <c r="AF38" s="1164"/>
      <c r="AG38" s="1164"/>
      <c r="AH38" s="1164"/>
      <c r="AI38" s="1164"/>
      <c r="AJ38" s="1164"/>
      <c r="AK38" s="1165"/>
    </row>
    <row r="39" spans="2:37" s="66" customFormat="1" ht="18" customHeight="1" x14ac:dyDescent="0.4">
      <c r="B39" s="67"/>
      <c r="C39" s="68"/>
      <c r="D39" s="242">
        <v>8</v>
      </c>
      <c r="E39" s="972"/>
      <c r="F39" s="973"/>
      <c r="G39" s="974"/>
      <c r="H39" s="972"/>
      <c r="I39" s="973"/>
      <c r="J39" s="973"/>
      <c r="K39" s="973"/>
      <c r="L39" s="973"/>
      <c r="M39" s="973"/>
      <c r="N39" s="973"/>
      <c r="O39" s="973"/>
      <c r="P39" s="973"/>
      <c r="Q39" s="973"/>
      <c r="R39" s="973"/>
      <c r="S39" s="973"/>
      <c r="T39" s="973"/>
      <c r="U39" s="973"/>
      <c r="V39" s="974"/>
      <c r="W39" s="972"/>
      <c r="X39" s="973"/>
      <c r="Y39" s="973"/>
      <c r="Z39" s="973"/>
      <c r="AA39" s="973"/>
      <c r="AB39" s="973"/>
      <c r="AC39" s="973"/>
      <c r="AD39" s="1163" t="s">
        <v>288</v>
      </c>
      <c r="AE39" s="1164"/>
      <c r="AF39" s="1164"/>
      <c r="AG39" s="1164"/>
      <c r="AH39" s="1164"/>
      <c r="AI39" s="1164"/>
      <c r="AJ39" s="1164"/>
      <c r="AK39" s="1165"/>
    </row>
    <row r="40" spans="2:37" s="66" customFormat="1" ht="18" customHeight="1" x14ac:dyDescent="0.4">
      <c r="B40" s="67"/>
      <c r="C40" s="68"/>
      <c r="D40" s="242">
        <v>9</v>
      </c>
      <c r="E40" s="972"/>
      <c r="F40" s="973"/>
      <c r="G40" s="974"/>
      <c r="H40" s="972"/>
      <c r="I40" s="973"/>
      <c r="J40" s="973"/>
      <c r="K40" s="973"/>
      <c r="L40" s="973"/>
      <c r="M40" s="973"/>
      <c r="N40" s="973"/>
      <c r="O40" s="973"/>
      <c r="P40" s="973"/>
      <c r="Q40" s="973"/>
      <c r="R40" s="973"/>
      <c r="S40" s="973"/>
      <c r="T40" s="973"/>
      <c r="U40" s="973"/>
      <c r="V40" s="974"/>
      <c r="W40" s="972"/>
      <c r="X40" s="973"/>
      <c r="Y40" s="973"/>
      <c r="Z40" s="973"/>
      <c r="AA40" s="973"/>
      <c r="AB40" s="973"/>
      <c r="AC40" s="973"/>
      <c r="AD40" s="1163" t="s">
        <v>288</v>
      </c>
      <c r="AE40" s="1164"/>
      <c r="AF40" s="1164"/>
      <c r="AG40" s="1164"/>
      <c r="AH40" s="1164"/>
      <c r="AI40" s="1164"/>
      <c r="AJ40" s="1164"/>
      <c r="AK40" s="1165"/>
    </row>
    <row r="41" spans="2:37" s="66" customFormat="1" ht="18" customHeight="1" thickBot="1" x14ac:dyDescent="0.45">
      <c r="B41" s="81"/>
      <c r="C41" s="82"/>
      <c r="D41" s="83">
        <v>10</v>
      </c>
      <c r="E41" s="963"/>
      <c r="F41" s="964"/>
      <c r="G41" s="965"/>
      <c r="H41" s="963"/>
      <c r="I41" s="964"/>
      <c r="J41" s="964"/>
      <c r="K41" s="964"/>
      <c r="L41" s="964"/>
      <c r="M41" s="964"/>
      <c r="N41" s="964"/>
      <c r="O41" s="964"/>
      <c r="P41" s="964"/>
      <c r="Q41" s="964"/>
      <c r="R41" s="964"/>
      <c r="S41" s="964"/>
      <c r="T41" s="964"/>
      <c r="U41" s="964"/>
      <c r="V41" s="965"/>
      <c r="W41" s="963"/>
      <c r="X41" s="964"/>
      <c r="Y41" s="964"/>
      <c r="Z41" s="964"/>
      <c r="AA41" s="964"/>
      <c r="AB41" s="964"/>
      <c r="AC41" s="965"/>
      <c r="AD41" s="1214" t="s">
        <v>288</v>
      </c>
      <c r="AE41" s="1215"/>
      <c r="AF41" s="1215"/>
      <c r="AG41" s="1215"/>
      <c r="AH41" s="1215"/>
      <c r="AI41" s="1215"/>
      <c r="AJ41" s="1215"/>
      <c r="AK41" s="1216"/>
    </row>
    <row r="42" spans="2:37" s="66" customFormat="1" ht="15.75" x14ac:dyDescent="0.4">
      <c r="B42" s="84" t="s">
        <v>296</v>
      </c>
      <c r="C42" s="1089" t="s">
        <v>507</v>
      </c>
      <c r="D42" s="1089"/>
      <c r="E42" s="1089"/>
      <c r="F42" s="1089"/>
      <c r="G42" s="1089"/>
      <c r="H42" s="1089"/>
      <c r="I42" s="1089"/>
      <c r="J42" s="1089"/>
      <c r="K42" s="1089"/>
      <c r="L42" s="1089"/>
      <c r="M42" s="1089"/>
      <c r="N42" s="1089"/>
      <c r="O42" s="1089"/>
      <c r="P42" s="1089"/>
      <c r="Q42" s="1089"/>
      <c r="R42" s="1089"/>
      <c r="S42" s="1089"/>
      <c r="T42" s="1089"/>
      <c r="U42" s="1089"/>
      <c r="V42" s="1089"/>
      <c r="W42" s="1089"/>
      <c r="X42" s="1089"/>
      <c r="Y42" s="1089"/>
      <c r="Z42" s="1089"/>
      <c r="AA42" s="1089"/>
      <c r="AB42" s="1089"/>
      <c r="AC42" s="1089"/>
      <c r="AD42" s="1089"/>
      <c r="AE42" s="1089"/>
      <c r="AF42" s="1089"/>
      <c r="AG42" s="1089"/>
      <c r="AH42" s="1089"/>
      <c r="AI42" s="1089"/>
      <c r="AJ42" s="1089"/>
      <c r="AK42" s="1089"/>
    </row>
    <row r="43" spans="2:37" s="66" customFormat="1" ht="18.75" x14ac:dyDescent="0.4">
      <c r="B43" s="84" t="s">
        <v>298</v>
      </c>
      <c r="C43" s="1089" t="s">
        <v>508</v>
      </c>
      <c r="D43" s="1090"/>
      <c r="E43" s="1090"/>
      <c r="F43" s="1090"/>
      <c r="G43" s="1090"/>
      <c r="H43" s="1090"/>
      <c r="I43" s="1090"/>
      <c r="J43" s="1090"/>
      <c r="K43" s="1090"/>
      <c r="L43" s="1090"/>
      <c r="M43" s="1090"/>
      <c r="N43" s="1090"/>
      <c r="O43" s="1090"/>
      <c r="P43" s="1090"/>
      <c r="Q43" s="1090"/>
      <c r="R43" s="1090"/>
      <c r="S43" s="1090"/>
      <c r="T43" s="1090"/>
      <c r="U43" s="1090"/>
      <c r="V43" s="1090"/>
      <c r="W43" s="1090"/>
      <c r="X43" s="1090"/>
      <c r="Y43" s="1090"/>
      <c r="Z43" s="1090"/>
      <c r="AA43" s="1090"/>
      <c r="AB43" s="1090"/>
      <c r="AC43" s="1090"/>
      <c r="AD43" s="1090"/>
      <c r="AE43" s="1090"/>
      <c r="AF43" s="1090"/>
      <c r="AG43" s="1090"/>
      <c r="AH43" s="1090"/>
      <c r="AI43" s="1090"/>
      <c r="AJ43" s="1090"/>
      <c r="AK43" s="1090"/>
    </row>
    <row r="44" spans="2:37" ht="21.75" customHeight="1" x14ac:dyDescent="0.4">
      <c r="AJ44" s="85" t="s">
        <v>302</v>
      </c>
    </row>
    <row r="45" spans="2:37" ht="21.75" customHeight="1" x14ac:dyDescent="0.4">
      <c r="AJ45" s="85"/>
    </row>
    <row r="46" spans="2:37" ht="18" customHeight="1" thickBot="1" x14ac:dyDescent="0.45">
      <c r="B46" s="58" t="s">
        <v>303</v>
      </c>
    </row>
    <row r="47" spans="2:37" s="66" customFormat="1" ht="18" customHeight="1" thickBot="1" x14ac:dyDescent="0.45">
      <c r="B47" s="59" t="s">
        <v>242</v>
      </c>
      <c r="C47" s="86">
        <v>1</v>
      </c>
      <c r="D47" s="87" t="s">
        <v>304</v>
      </c>
      <c r="E47" s="62"/>
      <c r="F47" s="62"/>
      <c r="G47" s="62"/>
      <c r="H47" s="62"/>
      <c r="I47" s="62"/>
      <c r="J47" s="62"/>
      <c r="K47" s="63"/>
      <c r="L47" s="63"/>
      <c r="M47" s="63"/>
      <c r="N47" s="63"/>
      <c r="O47" s="63"/>
      <c r="P47" s="63"/>
      <c r="Q47" s="63"/>
      <c r="R47" s="63"/>
      <c r="S47" s="63"/>
      <c r="T47" s="64"/>
      <c r="U47" s="64"/>
      <c r="V47" s="64"/>
      <c r="W47" s="64"/>
      <c r="X47" s="64"/>
      <c r="Y47" s="64"/>
      <c r="Z47" s="64"/>
      <c r="AA47" s="64"/>
      <c r="AB47" s="64"/>
      <c r="AC47" s="64"/>
      <c r="AD47" s="64"/>
      <c r="AE47" s="64"/>
      <c r="AF47" s="64"/>
      <c r="AG47" s="64"/>
      <c r="AH47" s="64"/>
      <c r="AI47" s="64"/>
      <c r="AJ47" s="64"/>
      <c r="AK47" s="65"/>
    </row>
    <row r="48" spans="2:37" s="66" customFormat="1" ht="18" customHeight="1" x14ac:dyDescent="0.4">
      <c r="B48" s="67"/>
      <c r="C48" s="68"/>
      <c r="D48" s="1072" t="s">
        <v>267</v>
      </c>
      <c r="E48" s="1073" t="s">
        <v>268</v>
      </c>
      <c r="F48" s="1074"/>
      <c r="G48" s="1088"/>
      <c r="H48" s="999" t="s">
        <v>305</v>
      </c>
      <c r="I48" s="1000"/>
      <c r="J48" s="1000"/>
      <c r="K48" s="1000"/>
      <c r="L48" s="1000"/>
      <c r="M48" s="1000"/>
      <c r="N48" s="1000"/>
      <c r="O48" s="1000"/>
      <c r="P48" s="1000"/>
      <c r="Q48" s="1000"/>
      <c r="R48" s="1000"/>
      <c r="S48" s="1000"/>
      <c r="T48" s="1091" t="s">
        <v>306</v>
      </c>
      <c r="U48" s="1092"/>
      <c r="V48" s="1092"/>
      <c r="W48" s="1092"/>
      <c r="X48" s="1092"/>
      <c r="Y48" s="1092"/>
      <c r="Z48" s="1092"/>
      <c r="AA48" s="1092"/>
      <c r="AB48" s="1092"/>
      <c r="AC48" s="1092"/>
      <c r="AD48" s="1092"/>
      <c r="AE48" s="1092"/>
      <c r="AF48" s="1092"/>
      <c r="AG48" s="1092"/>
      <c r="AH48" s="1092"/>
      <c r="AI48" s="1092"/>
      <c r="AJ48" s="1092"/>
      <c r="AK48" s="1093"/>
    </row>
    <row r="49" spans="2:37" s="66" customFormat="1" ht="18" customHeight="1" x14ac:dyDescent="0.4">
      <c r="B49" s="67"/>
      <c r="C49" s="68"/>
      <c r="D49" s="995"/>
      <c r="E49" s="996"/>
      <c r="F49" s="997"/>
      <c r="G49" s="998"/>
      <c r="H49" s="999" t="s">
        <v>273</v>
      </c>
      <c r="I49" s="1000"/>
      <c r="J49" s="1000"/>
      <c r="K49" s="1000"/>
      <c r="L49" s="1000"/>
      <c r="M49" s="1001"/>
      <c r="N49" s="999" t="s">
        <v>274</v>
      </c>
      <c r="O49" s="1000"/>
      <c r="P49" s="1000"/>
      <c r="Q49" s="1000"/>
      <c r="R49" s="1000"/>
      <c r="S49" s="1000"/>
      <c r="T49" s="1094"/>
      <c r="U49" s="1095"/>
      <c r="V49" s="1095"/>
      <c r="W49" s="1095"/>
      <c r="X49" s="1095"/>
      <c r="Y49" s="1095"/>
      <c r="Z49" s="1095"/>
      <c r="AA49" s="1095"/>
      <c r="AB49" s="1095"/>
      <c r="AC49" s="1095"/>
      <c r="AD49" s="1095"/>
      <c r="AE49" s="1095"/>
      <c r="AF49" s="1095"/>
      <c r="AG49" s="1095"/>
      <c r="AH49" s="1095"/>
      <c r="AI49" s="1095"/>
      <c r="AJ49" s="1095"/>
      <c r="AK49" s="1096"/>
    </row>
    <row r="50" spans="2:37" s="66" customFormat="1" ht="18" customHeight="1" x14ac:dyDescent="0.4">
      <c r="B50" s="67"/>
      <c r="C50" s="68"/>
      <c r="D50" s="242">
        <v>1</v>
      </c>
      <c r="E50" s="972"/>
      <c r="F50" s="973"/>
      <c r="G50" s="974"/>
      <c r="H50" s="1077"/>
      <c r="I50" s="1078"/>
      <c r="J50" s="1078"/>
      <c r="K50" s="1078"/>
      <c r="L50" s="1079" t="s">
        <v>307</v>
      </c>
      <c r="M50" s="1087"/>
      <c r="N50" s="1077"/>
      <c r="O50" s="1078"/>
      <c r="P50" s="1078"/>
      <c r="Q50" s="1078"/>
      <c r="R50" s="1079" t="s">
        <v>307</v>
      </c>
      <c r="S50" s="1079"/>
      <c r="T50" s="1094"/>
      <c r="U50" s="1095"/>
      <c r="V50" s="1095"/>
      <c r="W50" s="1095"/>
      <c r="X50" s="1095"/>
      <c r="Y50" s="1095"/>
      <c r="Z50" s="1095"/>
      <c r="AA50" s="1095"/>
      <c r="AB50" s="1095"/>
      <c r="AC50" s="1095"/>
      <c r="AD50" s="1095"/>
      <c r="AE50" s="1095"/>
      <c r="AF50" s="1095"/>
      <c r="AG50" s="1095"/>
      <c r="AH50" s="1095"/>
      <c r="AI50" s="1095"/>
      <c r="AJ50" s="1095"/>
      <c r="AK50" s="1096"/>
    </row>
    <row r="51" spans="2:37" s="66" customFormat="1" ht="18" customHeight="1" x14ac:dyDescent="0.4">
      <c r="B51" s="67"/>
      <c r="C51" s="68"/>
      <c r="D51" s="242">
        <v>2</v>
      </c>
      <c r="E51" s="972"/>
      <c r="F51" s="973"/>
      <c r="G51" s="974"/>
      <c r="H51" s="1077"/>
      <c r="I51" s="1078"/>
      <c r="J51" s="1078"/>
      <c r="K51" s="1078"/>
      <c r="L51" s="1079" t="s">
        <v>307</v>
      </c>
      <c r="M51" s="1079"/>
      <c r="N51" s="1077"/>
      <c r="O51" s="1078"/>
      <c r="P51" s="1078"/>
      <c r="Q51" s="1078"/>
      <c r="R51" s="1079" t="s">
        <v>307</v>
      </c>
      <c r="S51" s="1079"/>
      <c r="T51" s="1094"/>
      <c r="U51" s="1095"/>
      <c r="V51" s="1095"/>
      <c r="W51" s="1095"/>
      <c r="X51" s="1095"/>
      <c r="Y51" s="1095"/>
      <c r="Z51" s="1095"/>
      <c r="AA51" s="1095"/>
      <c r="AB51" s="1095"/>
      <c r="AC51" s="1095"/>
      <c r="AD51" s="1095"/>
      <c r="AE51" s="1095"/>
      <c r="AF51" s="1095"/>
      <c r="AG51" s="1095"/>
      <c r="AH51" s="1095"/>
      <c r="AI51" s="1095"/>
      <c r="AJ51" s="1095"/>
      <c r="AK51" s="1096"/>
    </row>
    <row r="52" spans="2:37" s="66" customFormat="1" ht="18" customHeight="1" x14ac:dyDescent="0.4">
      <c r="B52" s="67"/>
      <c r="C52" s="68"/>
      <c r="D52" s="242">
        <v>3</v>
      </c>
      <c r="E52" s="972"/>
      <c r="F52" s="973"/>
      <c r="G52" s="974"/>
      <c r="H52" s="1077"/>
      <c r="I52" s="1078"/>
      <c r="J52" s="1078"/>
      <c r="K52" s="1078"/>
      <c r="L52" s="1079" t="s">
        <v>307</v>
      </c>
      <c r="M52" s="1079"/>
      <c r="N52" s="1077"/>
      <c r="O52" s="1078"/>
      <c r="P52" s="1078"/>
      <c r="Q52" s="1078"/>
      <c r="R52" s="1079" t="s">
        <v>307</v>
      </c>
      <c r="S52" s="1079"/>
      <c r="T52" s="1094"/>
      <c r="U52" s="1095"/>
      <c r="V52" s="1095"/>
      <c r="W52" s="1095"/>
      <c r="X52" s="1095"/>
      <c r="Y52" s="1095"/>
      <c r="Z52" s="1095"/>
      <c r="AA52" s="1095"/>
      <c r="AB52" s="1095"/>
      <c r="AC52" s="1095"/>
      <c r="AD52" s="1095"/>
      <c r="AE52" s="1095"/>
      <c r="AF52" s="1095"/>
      <c r="AG52" s="1095"/>
      <c r="AH52" s="1095"/>
      <c r="AI52" s="1095"/>
      <c r="AJ52" s="1095"/>
      <c r="AK52" s="1096"/>
    </row>
    <row r="53" spans="2:37" s="66" customFormat="1" ht="18" customHeight="1" x14ac:dyDescent="0.4">
      <c r="B53" s="67"/>
      <c r="C53" s="68"/>
      <c r="D53" s="242">
        <v>4</v>
      </c>
      <c r="E53" s="972"/>
      <c r="F53" s="973"/>
      <c r="G53" s="974"/>
      <c r="H53" s="1077"/>
      <c r="I53" s="1078"/>
      <c r="J53" s="1078"/>
      <c r="K53" s="1078"/>
      <c r="L53" s="1079" t="s">
        <v>307</v>
      </c>
      <c r="M53" s="1079"/>
      <c r="N53" s="1077"/>
      <c r="O53" s="1078"/>
      <c r="P53" s="1078"/>
      <c r="Q53" s="1078"/>
      <c r="R53" s="1079" t="s">
        <v>307</v>
      </c>
      <c r="S53" s="1079"/>
      <c r="T53" s="1094"/>
      <c r="U53" s="1095"/>
      <c r="V53" s="1095"/>
      <c r="W53" s="1095"/>
      <c r="X53" s="1095"/>
      <c r="Y53" s="1095"/>
      <c r="Z53" s="1095"/>
      <c r="AA53" s="1095"/>
      <c r="AB53" s="1095"/>
      <c r="AC53" s="1095"/>
      <c r="AD53" s="1095"/>
      <c r="AE53" s="1095"/>
      <c r="AF53" s="1095"/>
      <c r="AG53" s="1095"/>
      <c r="AH53" s="1095"/>
      <c r="AI53" s="1095"/>
      <c r="AJ53" s="1095"/>
      <c r="AK53" s="1096"/>
    </row>
    <row r="54" spans="2:37" s="66" customFormat="1" ht="18" customHeight="1" thickBot="1" x14ac:dyDescent="0.45">
      <c r="B54" s="81"/>
      <c r="C54" s="82"/>
      <c r="D54" s="83">
        <v>5</v>
      </c>
      <c r="E54" s="963"/>
      <c r="F54" s="964"/>
      <c r="G54" s="965"/>
      <c r="H54" s="1100"/>
      <c r="I54" s="1101"/>
      <c r="J54" s="1101"/>
      <c r="K54" s="1101"/>
      <c r="L54" s="1102" t="s">
        <v>307</v>
      </c>
      <c r="M54" s="1102"/>
      <c r="N54" s="1100"/>
      <c r="O54" s="1101"/>
      <c r="P54" s="1101"/>
      <c r="Q54" s="1101"/>
      <c r="R54" s="1102" t="s">
        <v>307</v>
      </c>
      <c r="S54" s="1213"/>
      <c r="T54" s="1097"/>
      <c r="U54" s="1098"/>
      <c r="V54" s="1098"/>
      <c r="W54" s="1098"/>
      <c r="X54" s="1098"/>
      <c r="Y54" s="1098"/>
      <c r="Z54" s="1098"/>
      <c r="AA54" s="1098"/>
      <c r="AB54" s="1098"/>
      <c r="AC54" s="1098"/>
      <c r="AD54" s="1098"/>
      <c r="AE54" s="1098"/>
      <c r="AF54" s="1098"/>
      <c r="AG54" s="1098"/>
      <c r="AH54" s="1098"/>
      <c r="AI54" s="1098"/>
      <c r="AJ54" s="1098"/>
      <c r="AK54" s="1099"/>
    </row>
    <row r="55" spans="2:37" ht="18" customHeight="1" thickBot="1" x14ac:dyDescent="0.45">
      <c r="B55" s="58"/>
    </row>
    <row r="56" spans="2:37" s="66" customFormat="1" ht="18" customHeight="1" x14ac:dyDescent="0.4">
      <c r="B56" s="59" t="s">
        <v>243</v>
      </c>
      <c r="C56" s="86">
        <v>1</v>
      </c>
      <c r="D56" s="87" t="s">
        <v>308</v>
      </c>
      <c r="E56" s="62"/>
      <c r="F56" s="62"/>
      <c r="G56" s="62"/>
      <c r="H56" s="62"/>
      <c r="I56" s="62"/>
      <c r="J56" s="62"/>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88"/>
    </row>
    <row r="57" spans="2:37" s="66" customFormat="1" ht="18" customHeight="1" x14ac:dyDescent="0.4">
      <c r="B57" s="89"/>
      <c r="C57" s="90"/>
      <c r="D57" s="982" t="s">
        <v>309</v>
      </c>
      <c r="E57" s="983"/>
      <c r="F57" s="983"/>
      <c r="G57" s="984"/>
      <c r="H57" s="91" t="s">
        <v>98</v>
      </c>
      <c r="I57" s="92" t="s">
        <v>310</v>
      </c>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3"/>
    </row>
    <row r="58" spans="2:37" s="66" customFormat="1" ht="18" customHeight="1" x14ac:dyDescent="0.4">
      <c r="B58" s="89"/>
      <c r="C58" s="90"/>
      <c r="D58" s="985"/>
      <c r="E58" s="986"/>
      <c r="F58" s="986"/>
      <c r="G58" s="987"/>
      <c r="H58" s="94" t="s">
        <v>98</v>
      </c>
      <c r="I58" s="95" t="s">
        <v>311</v>
      </c>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6"/>
    </row>
    <row r="59" spans="2:37" s="66" customFormat="1" ht="18" customHeight="1" x14ac:dyDescent="0.4">
      <c r="B59" s="67"/>
      <c r="C59" s="68"/>
      <c r="D59" s="1072" t="s">
        <v>267</v>
      </c>
      <c r="E59" s="1073" t="s">
        <v>268</v>
      </c>
      <c r="F59" s="1074"/>
      <c r="G59" s="1088"/>
      <c r="H59" s="999" t="s">
        <v>305</v>
      </c>
      <c r="I59" s="1000"/>
      <c r="J59" s="1000"/>
      <c r="K59" s="1000"/>
      <c r="L59" s="1000"/>
      <c r="M59" s="1000"/>
      <c r="N59" s="1000"/>
      <c r="O59" s="1000"/>
      <c r="P59" s="1000"/>
      <c r="Q59" s="1000"/>
      <c r="R59" s="1000"/>
      <c r="S59" s="1001"/>
      <c r="T59" s="1073" t="s">
        <v>292</v>
      </c>
      <c r="U59" s="1074"/>
      <c r="V59" s="1074"/>
      <c r="W59" s="1074"/>
      <c r="X59" s="1074"/>
      <c r="Y59" s="1074"/>
      <c r="Z59" s="1074"/>
      <c r="AA59" s="1074"/>
      <c r="AB59" s="1074"/>
      <c r="AC59" s="1074"/>
      <c r="AD59" s="1074"/>
      <c r="AE59" s="1074"/>
      <c r="AF59" s="1074"/>
      <c r="AG59" s="1074"/>
      <c r="AH59" s="1074"/>
      <c r="AI59" s="1074"/>
      <c r="AJ59" s="1074"/>
      <c r="AK59" s="1075"/>
    </row>
    <row r="60" spans="2:37" s="66" customFormat="1" ht="18" customHeight="1" x14ac:dyDescent="0.4">
      <c r="B60" s="67"/>
      <c r="C60" s="68"/>
      <c r="D60" s="995"/>
      <c r="E60" s="996"/>
      <c r="F60" s="997"/>
      <c r="G60" s="998"/>
      <c r="H60" s="999" t="s">
        <v>273</v>
      </c>
      <c r="I60" s="1000"/>
      <c r="J60" s="1000"/>
      <c r="K60" s="1000"/>
      <c r="L60" s="1000"/>
      <c r="M60" s="1001"/>
      <c r="N60" s="999" t="s">
        <v>274</v>
      </c>
      <c r="O60" s="1000"/>
      <c r="P60" s="1000"/>
      <c r="Q60" s="1000"/>
      <c r="R60" s="1000"/>
      <c r="S60" s="1001"/>
      <c r="T60" s="996"/>
      <c r="U60" s="997"/>
      <c r="V60" s="997"/>
      <c r="W60" s="997"/>
      <c r="X60" s="997"/>
      <c r="Y60" s="997"/>
      <c r="Z60" s="997"/>
      <c r="AA60" s="997"/>
      <c r="AB60" s="997"/>
      <c r="AC60" s="997"/>
      <c r="AD60" s="997"/>
      <c r="AE60" s="997"/>
      <c r="AF60" s="997"/>
      <c r="AG60" s="997"/>
      <c r="AH60" s="997"/>
      <c r="AI60" s="997"/>
      <c r="AJ60" s="997"/>
      <c r="AK60" s="1076"/>
    </row>
    <row r="61" spans="2:37" s="66" customFormat="1" ht="18" customHeight="1" x14ac:dyDescent="0.4">
      <c r="B61" s="67"/>
      <c r="C61" s="68"/>
      <c r="D61" s="242">
        <v>1</v>
      </c>
      <c r="E61" s="972"/>
      <c r="F61" s="973"/>
      <c r="G61" s="974"/>
      <c r="H61" s="1077"/>
      <c r="I61" s="1078"/>
      <c r="J61" s="1078"/>
      <c r="K61" s="1078"/>
      <c r="L61" s="1079" t="s">
        <v>307</v>
      </c>
      <c r="M61" s="1087"/>
      <c r="N61" s="1077"/>
      <c r="O61" s="1078"/>
      <c r="P61" s="1078"/>
      <c r="Q61" s="1078"/>
      <c r="R61" s="1079" t="s">
        <v>307</v>
      </c>
      <c r="S61" s="1087"/>
      <c r="T61" s="1084"/>
      <c r="U61" s="1085"/>
      <c r="V61" s="1085"/>
      <c r="W61" s="1085"/>
      <c r="X61" s="1085"/>
      <c r="Y61" s="1085"/>
      <c r="Z61" s="1085"/>
      <c r="AA61" s="1085"/>
      <c r="AB61" s="1085"/>
      <c r="AC61" s="1085"/>
      <c r="AD61" s="1085"/>
      <c r="AE61" s="1085"/>
      <c r="AF61" s="1085"/>
      <c r="AG61" s="1085"/>
      <c r="AH61" s="1085"/>
      <c r="AI61" s="1085"/>
      <c r="AJ61" s="1085"/>
      <c r="AK61" s="1086"/>
    </row>
    <row r="62" spans="2:37" s="66" customFormat="1" ht="18" customHeight="1" x14ac:dyDescent="0.4">
      <c r="B62" s="67"/>
      <c r="C62" s="68"/>
      <c r="D62" s="242">
        <v>2</v>
      </c>
      <c r="E62" s="972"/>
      <c r="F62" s="973"/>
      <c r="G62" s="974"/>
      <c r="H62" s="1077"/>
      <c r="I62" s="1078"/>
      <c r="J62" s="1078"/>
      <c r="K62" s="1078"/>
      <c r="L62" s="1079" t="s">
        <v>307</v>
      </c>
      <c r="M62" s="1079"/>
      <c r="N62" s="1077"/>
      <c r="O62" s="1078"/>
      <c r="P62" s="1078"/>
      <c r="Q62" s="1078"/>
      <c r="R62" s="1079" t="s">
        <v>307</v>
      </c>
      <c r="S62" s="1079"/>
      <c r="T62" s="1084"/>
      <c r="U62" s="1085"/>
      <c r="V62" s="1085"/>
      <c r="W62" s="1085"/>
      <c r="X62" s="1085"/>
      <c r="Y62" s="1085"/>
      <c r="Z62" s="1085"/>
      <c r="AA62" s="1085"/>
      <c r="AB62" s="1085"/>
      <c r="AC62" s="1085"/>
      <c r="AD62" s="1085"/>
      <c r="AE62" s="1085"/>
      <c r="AF62" s="1085"/>
      <c r="AG62" s="1085"/>
      <c r="AH62" s="1085"/>
      <c r="AI62" s="1085"/>
      <c r="AJ62" s="1085"/>
      <c r="AK62" s="1086"/>
    </row>
    <row r="63" spans="2:37" s="66" customFormat="1" ht="18" customHeight="1" x14ac:dyDescent="0.4">
      <c r="B63" s="67"/>
      <c r="C63" s="68"/>
      <c r="D63" s="242">
        <v>3</v>
      </c>
      <c r="E63" s="972"/>
      <c r="F63" s="973"/>
      <c r="G63" s="974"/>
      <c r="H63" s="1077"/>
      <c r="I63" s="1078"/>
      <c r="J63" s="1078"/>
      <c r="K63" s="1078"/>
      <c r="L63" s="1079" t="s">
        <v>307</v>
      </c>
      <c r="M63" s="1079"/>
      <c r="N63" s="1077"/>
      <c r="O63" s="1078"/>
      <c r="P63" s="1078"/>
      <c r="Q63" s="1078"/>
      <c r="R63" s="1079" t="s">
        <v>307</v>
      </c>
      <c r="S63" s="1079"/>
      <c r="T63" s="1084"/>
      <c r="U63" s="1085"/>
      <c r="V63" s="1085"/>
      <c r="W63" s="1085"/>
      <c r="X63" s="1085"/>
      <c r="Y63" s="1085"/>
      <c r="Z63" s="1085"/>
      <c r="AA63" s="1085"/>
      <c r="AB63" s="1085"/>
      <c r="AC63" s="1085"/>
      <c r="AD63" s="1085"/>
      <c r="AE63" s="1085"/>
      <c r="AF63" s="1085"/>
      <c r="AG63" s="1085"/>
      <c r="AH63" s="1085"/>
      <c r="AI63" s="1085"/>
      <c r="AJ63" s="1085"/>
      <c r="AK63" s="1086"/>
    </row>
    <row r="64" spans="2:37" s="66" customFormat="1" ht="18" customHeight="1" x14ac:dyDescent="0.4">
      <c r="B64" s="67"/>
      <c r="C64" s="68"/>
      <c r="D64" s="242">
        <v>4</v>
      </c>
      <c r="E64" s="972"/>
      <c r="F64" s="973"/>
      <c r="G64" s="974"/>
      <c r="H64" s="1077"/>
      <c r="I64" s="1078"/>
      <c r="J64" s="1078"/>
      <c r="K64" s="1078"/>
      <c r="L64" s="1079" t="s">
        <v>307</v>
      </c>
      <c r="M64" s="1079"/>
      <c r="N64" s="1077"/>
      <c r="O64" s="1078"/>
      <c r="P64" s="1078"/>
      <c r="Q64" s="1078"/>
      <c r="R64" s="1079" t="s">
        <v>307</v>
      </c>
      <c r="S64" s="1079"/>
      <c r="T64" s="1084"/>
      <c r="U64" s="1085"/>
      <c r="V64" s="1085"/>
      <c r="W64" s="1085"/>
      <c r="X64" s="1085"/>
      <c r="Y64" s="1085"/>
      <c r="Z64" s="1085"/>
      <c r="AA64" s="1085"/>
      <c r="AB64" s="1085"/>
      <c r="AC64" s="1085"/>
      <c r="AD64" s="1085"/>
      <c r="AE64" s="1085"/>
      <c r="AF64" s="1085"/>
      <c r="AG64" s="1085"/>
      <c r="AH64" s="1085"/>
      <c r="AI64" s="1085"/>
      <c r="AJ64" s="1085"/>
      <c r="AK64" s="1086"/>
    </row>
    <row r="65" spans="2:37" s="66" customFormat="1" ht="18" customHeight="1" x14ac:dyDescent="0.4">
      <c r="B65" s="67"/>
      <c r="C65" s="68"/>
      <c r="D65" s="248">
        <v>5</v>
      </c>
      <c r="E65" s="972"/>
      <c r="F65" s="973"/>
      <c r="G65" s="974"/>
      <c r="H65" s="1077"/>
      <c r="I65" s="1078"/>
      <c r="J65" s="1078"/>
      <c r="K65" s="1078"/>
      <c r="L65" s="1079" t="s">
        <v>307</v>
      </c>
      <c r="M65" s="1080"/>
      <c r="N65" s="1077"/>
      <c r="O65" s="1078"/>
      <c r="P65" s="1078"/>
      <c r="Q65" s="1078"/>
      <c r="R65" s="1079" t="s">
        <v>307</v>
      </c>
      <c r="S65" s="1080"/>
      <c r="T65" s="1081"/>
      <c r="U65" s="1082"/>
      <c r="V65" s="1082"/>
      <c r="W65" s="1082"/>
      <c r="X65" s="1082"/>
      <c r="Y65" s="1082"/>
      <c r="Z65" s="1082"/>
      <c r="AA65" s="1082"/>
      <c r="AB65" s="1082"/>
      <c r="AC65" s="1082"/>
      <c r="AD65" s="1082"/>
      <c r="AE65" s="1082"/>
      <c r="AF65" s="1082"/>
      <c r="AG65" s="1082"/>
      <c r="AH65" s="1082"/>
      <c r="AI65" s="1082"/>
      <c r="AJ65" s="1082"/>
      <c r="AK65" s="1083"/>
    </row>
    <row r="66" spans="2:37" s="66" customFormat="1" ht="18" customHeight="1" x14ac:dyDescent="0.4">
      <c r="B66" s="67"/>
      <c r="C66" s="79">
        <v>2</v>
      </c>
      <c r="D66" s="71" t="s">
        <v>313</v>
      </c>
      <c r="E66" s="72"/>
      <c r="F66" s="72"/>
      <c r="G66" s="72"/>
      <c r="H66" s="72"/>
      <c r="I66" s="72"/>
      <c r="J66" s="72"/>
      <c r="K66" s="72"/>
      <c r="L66" s="72"/>
      <c r="M66" s="72"/>
      <c r="N66" s="72"/>
      <c r="O66" s="72"/>
      <c r="P66" s="72"/>
      <c r="Q66" s="72"/>
      <c r="R66" s="72"/>
      <c r="S66" s="73"/>
      <c r="T66" s="74"/>
      <c r="U66" s="74"/>
      <c r="V66" s="74"/>
      <c r="W66" s="74"/>
      <c r="X66" s="74"/>
      <c r="Y66" s="74"/>
      <c r="Z66" s="74"/>
      <c r="AA66" s="74"/>
      <c r="AB66" s="74"/>
      <c r="AC66" s="74"/>
      <c r="AD66" s="74"/>
      <c r="AE66" s="74"/>
      <c r="AF66" s="74"/>
      <c r="AG66" s="74"/>
      <c r="AH66" s="74"/>
      <c r="AI66" s="74"/>
      <c r="AJ66" s="74"/>
      <c r="AK66" s="97"/>
    </row>
    <row r="67" spans="2:37" s="66" customFormat="1" ht="18" customHeight="1" x14ac:dyDescent="0.4">
      <c r="B67" s="67"/>
      <c r="C67" s="68"/>
      <c r="D67" s="1072" t="s">
        <v>267</v>
      </c>
      <c r="E67" s="999" t="s">
        <v>282</v>
      </c>
      <c r="F67" s="1000"/>
      <c r="G67" s="1001"/>
      <c r="H67" s="999" t="s">
        <v>314</v>
      </c>
      <c r="I67" s="1000"/>
      <c r="J67" s="1000"/>
      <c r="K67" s="1000"/>
      <c r="L67" s="1000"/>
      <c r="M67" s="1000"/>
      <c r="N67" s="1000"/>
      <c r="O67" s="1000"/>
      <c r="P67" s="1000"/>
      <c r="Q67" s="1000"/>
      <c r="R67" s="1000"/>
      <c r="S67" s="1000"/>
      <c r="T67" s="1073" t="s">
        <v>292</v>
      </c>
      <c r="U67" s="1074"/>
      <c r="V67" s="1074"/>
      <c r="W67" s="1074"/>
      <c r="X67" s="1074"/>
      <c r="Y67" s="1074"/>
      <c r="Z67" s="1074"/>
      <c r="AA67" s="1074"/>
      <c r="AB67" s="1074"/>
      <c r="AC67" s="1074"/>
      <c r="AD67" s="1074"/>
      <c r="AE67" s="1074"/>
      <c r="AF67" s="1074"/>
      <c r="AG67" s="1074"/>
      <c r="AH67" s="1074"/>
      <c r="AI67" s="1074"/>
      <c r="AJ67" s="1074"/>
      <c r="AK67" s="1075"/>
    </row>
    <row r="68" spans="2:37" s="66" customFormat="1" ht="18" customHeight="1" x14ac:dyDescent="0.4">
      <c r="B68" s="67"/>
      <c r="C68" s="68"/>
      <c r="D68" s="995"/>
      <c r="E68" s="999"/>
      <c r="F68" s="1000"/>
      <c r="G68" s="1001"/>
      <c r="H68" s="999" t="s">
        <v>509</v>
      </c>
      <c r="I68" s="1000"/>
      <c r="J68" s="1000"/>
      <c r="K68" s="1000"/>
      <c r="L68" s="1000"/>
      <c r="M68" s="1001"/>
      <c r="N68" s="1175" t="s">
        <v>510</v>
      </c>
      <c r="O68" s="1176"/>
      <c r="P68" s="1176"/>
      <c r="Q68" s="1176"/>
      <c r="R68" s="1176"/>
      <c r="S68" s="1212"/>
      <c r="T68" s="996"/>
      <c r="U68" s="997"/>
      <c r="V68" s="997"/>
      <c r="W68" s="997"/>
      <c r="X68" s="997"/>
      <c r="Y68" s="997"/>
      <c r="Z68" s="997"/>
      <c r="AA68" s="997"/>
      <c r="AB68" s="997"/>
      <c r="AC68" s="997"/>
      <c r="AD68" s="997"/>
      <c r="AE68" s="997"/>
      <c r="AF68" s="997"/>
      <c r="AG68" s="997"/>
      <c r="AH68" s="997"/>
      <c r="AI68" s="997"/>
      <c r="AJ68" s="997"/>
      <c r="AK68" s="1076"/>
    </row>
    <row r="69" spans="2:37" s="66" customFormat="1" ht="18" customHeight="1" x14ac:dyDescent="0.4">
      <c r="B69" s="67"/>
      <c r="C69" s="68"/>
      <c r="D69" s="242">
        <v>1</v>
      </c>
      <c r="E69" s="972"/>
      <c r="F69" s="973"/>
      <c r="G69" s="974"/>
      <c r="H69" s="1058"/>
      <c r="I69" s="1059"/>
      <c r="J69" s="1059"/>
      <c r="K69" s="1059"/>
      <c r="L69" s="1059"/>
      <c r="M69" s="1060"/>
      <c r="N69" s="1206"/>
      <c r="O69" s="1207"/>
      <c r="P69" s="1207"/>
      <c r="Q69" s="1207"/>
      <c r="R69" s="1207"/>
      <c r="S69" s="1208"/>
      <c r="T69" s="1062"/>
      <c r="U69" s="1063"/>
      <c r="V69" s="1063"/>
      <c r="W69" s="1063"/>
      <c r="X69" s="1063"/>
      <c r="Y69" s="1063"/>
      <c r="Z69" s="1063"/>
      <c r="AA69" s="1063"/>
      <c r="AB69" s="1063"/>
      <c r="AC69" s="1063"/>
      <c r="AD69" s="1063"/>
      <c r="AE69" s="1063"/>
      <c r="AF69" s="1063"/>
      <c r="AG69" s="1063"/>
      <c r="AH69" s="1063"/>
      <c r="AI69" s="1063"/>
      <c r="AJ69" s="1063"/>
      <c r="AK69" s="1064"/>
    </row>
    <row r="70" spans="2:37" s="66" customFormat="1" ht="18" customHeight="1" x14ac:dyDescent="0.4">
      <c r="B70" s="67"/>
      <c r="C70" s="68"/>
      <c r="D70" s="242">
        <v>2</v>
      </c>
      <c r="E70" s="972"/>
      <c r="F70" s="973"/>
      <c r="G70" s="974"/>
      <c r="H70" s="1058"/>
      <c r="I70" s="1059"/>
      <c r="J70" s="1059"/>
      <c r="K70" s="1059"/>
      <c r="L70" s="1059"/>
      <c r="M70" s="1060"/>
      <c r="N70" s="1206"/>
      <c r="O70" s="1207"/>
      <c r="P70" s="1207"/>
      <c r="Q70" s="1207"/>
      <c r="R70" s="1207"/>
      <c r="S70" s="1208"/>
      <c r="T70" s="1062"/>
      <c r="U70" s="1063"/>
      <c r="V70" s="1063"/>
      <c r="W70" s="1063"/>
      <c r="X70" s="1063"/>
      <c r="Y70" s="1063"/>
      <c r="Z70" s="1063"/>
      <c r="AA70" s="1063"/>
      <c r="AB70" s="1063"/>
      <c r="AC70" s="1063"/>
      <c r="AD70" s="1063"/>
      <c r="AE70" s="1063"/>
      <c r="AF70" s="1063"/>
      <c r="AG70" s="1063"/>
      <c r="AH70" s="1063"/>
      <c r="AI70" s="1063"/>
      <c r="AJ70" s="1063"/>
      <c r="AK70" s="1064"/>
    </row>
    <row r="71" spans="2:37" s="66" customFormat="1" ht="18" customHeight="1" x14ac:dyDescent="0.4">
      <c r="B71" s="67"/>
      <c r="C71" s="68"/>
      <c r="D71" s="242">
        <v>3</v>
      </c>
      <c r="E71" s="972"/>
      <c r="F71" s="973"/>
      <c r="G71" s="974"/>
      <c r="H71" s="1058"/>
      <c r="I71" s="1059"/>
      <c r="J71" s="1059"/>
      <c r="K71" s="1059"/>
      <c r="L71" s="1059"/>
      <c r="M71" s="1060"/>
      <c r="N71" s="1206"/>
      <c r="O71" s="1207"/>
      <c r="P71" s="1207"/>
      <c r="Q71" s="1207"/>
      <c r="R71" s="1207"/>
      <c r="S71" s="1208"/>
      <c r="T71" s="1062"/>
      <c r="U71" s="1063"/>
      <c r="V71" s="1063"/>
      <c r="W71" s="1063"/>
      <c r="X71" s="1063"/>
      <c r="Y71" s="1063"/>
      <c r="Z71" s="1063"/>
      <c r="AA71" s="1063"/>
      <c r="AB71" s="1063"/>
      <c r="AC71" s="1063"/>
      <c r="AD71" s="1063"/>
      <c r="AE71" s="1063"/>
      <c r="AF71" s="1063"/>
      <c r="AG71" s="1063"/>
      <c r="AH71" s="1063"/>
      <c r="AI71" s="1063"/>
      <c r="AJ71" s="1063"/>
      <c r="AK71" s="1064"/>
    </row>
    <row r="72" spans="2:37" s="66" customFormat="1" ht="18" customHeight="1" x14ac:dyDescent="0.4">
      <c r="B72" s="67"/>
      <c r="C72" s="68"/>
      <c r="D72" s="242">
        <v>4</v>
      </c>
      <c r="E72" s="972"/>
      <c r="F72" s="973"/>
      <c r="G72" s="974"/>
      <c r="H72" s="1058"/>
      <c r="I72" s="1059"/>
      <c r="J72" s="1059"/>
      <c r="K72" s="1059"/>
      <c r="L72" s="1059"/>
      <c r="M72" s="1060"/>
      <c r="N72" s="1206"/>
      <c r="O72" s="1207"/>
      <c r="P72" s="1207"/>
      <c r="Q72" s="1207"/>
      <c r="R72" s="1207"/>
      <c r="S72" s="1208"/>
      <c r="T72" s="1062"/>
      <c r="U72" s="1063"/>
      <c r="V72" s="1063"/>
      <c r="W72" s="1063"/>
      <c r="X72" s="1063"/>
      <c r="Y72" s="1063"/>
      <c r="Z72" s="1063"/>
      <c r="AA72" s="1063"/>
      <c r="AB72" s="1063"/>
      <c r="AC72" s="1063"/>
      <c r="AD72" s="1063"/>
      <c r="AE72" s="1063"/>
      <c r="AF72" s="1063"/>
      <c r="AG72" s="1063"/>
      <c r="AH72" s="1063"/>
      <c r="AI72" s="1063"/>
      <c r="AJ72" s="1063"/>
      <c r="AK72" s="1064"/>
    </row>
    <row r="73" spans="2:37" s="66" customFormat="1" ht="18" customHeight="1" x14ac:dyDescent="0.4">
      <c r="B73" s="67"/>
      <c r="C73" s="68"/>
      <c r="D73" s="242">
        <v>5</v>
      </c>
      <c r="E73" s="972"/>
      <c r="F73" s="973"/>
      <c r="G73" s="974"/>
      <c r="H73" s="1058"/>
      <c r="I73" s="1059"/>
      <c r="J73" s="1059"/>
      <c r="K73" s="1059"/>
      <c r="L73" s="1059"/>
      <c r="M73" s="1060"/>
      <c r="N73" s="1206"/>
      <c r="O73" s="1207"/>
      <c r="P73" s="1207"/>
      <c r="Q73" s="1207"/>
      <c r="R73" s="1207"/>
      <c r="S73" s="1208"/>
      <c r="T73" s="1062"/>
      <c r="U73" s="1063"/>
      <c r="V73" s="1063"/>
      <c r="W73" s="1063"/>
      <c r="X73" s="1063"/>
      <c r="Y73" s="1063"/>
      <c r="Z73" s="1063"/>
      <c r="AA73" s="1063"/>
      <c r="AB73" s="1063"/>
      <c r="AC73" s="1063"/>
      <c r="AD73" s="1063"/>
      <c r="AE73" s="1063"/>
      <c r="AF73" s="1063"/>
      <c r="AG73" s="1063"/>
      <c r="AH73" s="1063"/>
      <c r="AI73" s="1063"/>
      <c r="AJ73" s="1063"/>
      <c r="AK73" s="1064"/>
    </row>
    <row r="74" spans="2:37" s="66" customFormat="1" ht="18" customHeight="1" x14ac:dyDescent="0.4">
      <c r="B74" s="67"/>
      <c r="C74" s="68"/>
      <c r="D74" s="242">
        <v>6</v>
      </c>
      <c r="E74" s="972"/>
      <c r="F74" s="973"/>
      <c r="G74" s="974"/>
      <c r="H74" s="1058"/>
      <c r="I74" s="1059"/>
      <c r="J74" s="1059"/>
      <c r="K74" s="1059"/>
      <c r="L74" s="1059"/>
      <c r="M74" s="1060"/>
      <c r="N74" s="1206"/>
      <c r="O74" s="1207"/>
      <c r="P74" s="1207"/>
      <c r="Q74" s="1207"/>
      <c r="R74" s="1207"/>
      <c r="S74" s="1208"/>
      <c r="T74" s="1062"/>
      <c r="U74" s="1063"/>
      <c r="V74" s="1063"/>
      <c r="W74" s="1063"/>
      <c r="X74" s="1063"/>
      <c r="Y74" s="1063"/>
      <c r="Z74" s="1063"/>
      <c r="AA74" s="1063"/>
      <c r="AB74" s="1063"/>
      <c r="AC74" s="1063"/>
      <c r="AD74" s="1063"/>
      <c r="AE74" s="1063"/>
      <c r="AF74" s="1063"/>
      <c r="AG74" s="1063"/>
      <c r="AH74" s="1063"/>
      <c r="AI74" s="1063"/>
      <c r="AJ74" s="1063"/>
      <c r="AK74" s="1064"/>
    </row>
    <row r="75" spans="2:37" s="66" customFormat="1" ht="18" customHeight="1" x14ac:dyDescent="0.4">
      <c r="B75" s="67"/>
      <c r="C75" s="68"/>
      <c r="D75" s="242">
        <v>7</v>
      </c>
      <c r="E75" s="972"/>
      <c r="F75" s="973"/>
      <c r="G75" s="974"/>
      <c r="H75" s="1058"/>
      <c r="I75" s="1059"/>
      <c r="J75" s="1059"/>
      <c r="K75" s="1059"/>
      <c r="L75" s="1059"/>
      <c r="M75" s="1060"/>
      <c r="N75" s="1206"/>
      <c r="O75" s="1207"/>
      <c r="P75" s="1207"/>
      <c r="Q75" s="1207"/>
      <c r="R75" s="1207"/>
      <c r="S75" s="1208"/>
      <c r="T75" s="1062"/>
      <c r="U75" s="1063"/>
      <c r="V75" s="1063"/>
      <c r="W75" s="1063"/>
      <c r="X75" s="1063"/>
      <c r="Y75" s="1063"/>
      <c r="Z75" s="1063"/>
      <c r="AA75" s="1063"/>
      <c r="AB75" s="1063"/>
      <c r="AC75" s="1063"/>
      <c r="AD75" s="1063"/>
      <c r="AE75" s="1063"/>
      <c r="AF75" s="1063"/>
      <c r="AG75" s="1063"/>
      <c r="AH75" s="1063"/>
      <c r="AI75" s="1063"/>
      <c r="AJ75" s="1063"/>
      <c r="AK75" s="1064"/>
    </row>
    <row r="76" spans="2:37" s="66" customFormat="1" ht="18" customHeight="1" x14ac:dyDescent="0.4">
      <c r="B76" s="67"/>
      <c r="C76" s="68"/>
      <c r="D76" s="242">
        <v>8</v>
      </c>
      <c r="E76" s="972"/>
      <c r="F76" s="973"/>
      <c r="G76" s="974"/>
      <c r="H76" s="1058"/>
      <c r="I76" s="1059"/>
      <c r="J76" s="1059"/>
      <c r="K76" s="1059"/>
      <c r="L76" s="1059"/>
      <c r="M76" s="1060"/>
      <c r="N76" s="1206"/>
      <c r="O76" s="1207"/>
      <c r="P76" s="1207"/>
      <c r="Q76" s="1207"/>
      <c r="R76" s="1207"/>
      <c r="S76" s="1208"/>
      <c r="T76" s="1062"/>
      <c r="U76" s="1063"/>
      <c r="V76" s="1063"/>
      <c r="W76" s="1063"/>
      <c r="X76" s="1063"/>
      <c r="Y76" s="1063"/>
      <c r="Z76" s="1063"/>
      <c r="AA76" s="1063"/>
      <c r="AB76" s="1063"/>
      <c r="AC76" s="1063"/>
      <c r="AD76" s="1063"/>
      <c r="AE76" s="1063"/>
      <c r="AF76" s="1063"/>
      <c r="AG76" s="1063"/>
      <c r="AH76" s="1063"/>
      <c r="AI76" s="1063"/>
      <c r="AJ76" s="1063"/>
      <c r="AK76" s="1064"/>
    </row>
    <row r="77" spans="2:37" s="66" customFormat="1" ht="18" customHeight="1" x14ac:dyDescent="0.4">
      <c r="B77" s="67"/>
      <c r="C77" s="68"/>
      <c r="D77" s="242">
        <v>9</v>
      </c>
      <c r="E77" s="972"/>
      <c r="F77" s="973"/>
      <c r="G77" s="974"/>
      <c r="H77" s="1058"/>
      <c r="I77" s="1059"/>
      <c r="J77" s="1059"/>
      <c r="K77" s="1059"/>
      <c r="L77" s="1059"/>
      <c r="M77" s="1060"/>
      <c r="N77" s="1206"/>
      <c r="O77" s="1207"/>
      <c r="P77" s="1207"/>
      <c r="Q77" s="1207"/>
      <c r="R77" s="1207"/>
      <c r="S77" s="1208"/>
      <c r="T77" s="1062"/>
      <c r="U77" s="1063"/>
      <c r="V77" s="1063"/>
      <c r="W77" s="1063"/>
      <c r="X77" s="1063"/>
      <c r="Y77" s="1063"/>
      <c r="Z77" s="1063"/>
      <c r="AA77" s="1063"/>
      <c r="AB77" s="1063"/>
      <c r="AC77" s="1063"/>
      <c r="AD77" s="1063"/>
      <c r="AE77" s="1063"/>
      <c r="AF77" s="1063"/>
      <c r="AG77" s="1063"/>
      <c r="AH77" s="1063"/>
      <c r="AI77" s="1063"/>
      <c r="AJ77" s="1063"/>
      <c r="AK77" s="1064"/>
    </row>
    <row r="78" spans="2:37" s="66" customFormat="1" ht="18" customHeight="1" thickBot="1" x14ac:dyDescent="0.45">
      <c r="B78" s="81"/>
      <c r="C78" s="82"/>
      <c r="D78" s="83">
        <v>10</v>
      </c>
      <c r="E78" s="963"/>
      <c r="F78" s="964"/>
      <c r="G78" s="965"/>
      <c r="H78" s="1065"/>
      <c r="I78" s="1066"/>
      <c r="J78" s="1066"/>
      <c r="K78" s="1066"/>
      <c r="L78" s="1066"/>
      <c r="M78" s="1067"/>
      <c r="N78" s="1209"/>
      <c r="O78" s="1210"/>
      <c r="P78" s="1210"/>
      <c r="Q78" s="1210"/>
      <c r="R78" s="1210"/>
      <c r="S78" s="1211"/>
      <c r="T78" s="1069"/>
      <c r="U78" s="1070"/>
      <c r="V78" s="1070"/>
      <c r="W78" s="1070"/>
      <c r="X78" s="1070"/>
      <c r="Y78" s="1070"/>
      <c r="Z78" s="1070"/>
      <c r="AA78" s="1070"/>
      <c r="AB78" s="1070"/>
      <c r="AC78" s="1070"/>
      <c r="AD78" s="1070"/>
      <c r="AE78" s="1070"/>
      <c r="AF78" s="1070"/>
      <c r="AG78" s="1070"/>
      <c r="AH78" s="1070"/>
      <c r="AI78" s="1070"/>
      <c r="AJ78" s="1070"/>
      <c r="AK78" s="1071"/>
    </row>
    <row r="79" spans="2:37" s="66" customFormat="1" ht="16.5" thickBot="1" x14ac:dyDescent="0.45">
      <c r="B79" s="57"/>
      <c r="C79" s="249"/>
      <c r="D79" s="249"/>
      <c r="E79" s="249"/>
      <c r="F79" s="249"/>
      <c r="G79" s="249"/>
      <c r="H79" s="249"/>
      <c r="I79" s="249"/>
      <c r="J79" s="249"/>
      <c r="K79" s="249"/>
      <c r="L79" s="249"/>
      <c r="M79" s="249"/>
      <c r="N79" s="249"/>
      <c r="O79" s="249"/>
      <c r="P79" s="249"/>
      <c r="Q79" s="249"/>
      <c r="R79" s="249"/>
      <c r="S79" s="249"/>
      <c r="T79" s="249"/>
      <c r="U79" s="249"/>
      <c r="V79" s="249"/>
      <c r="W79" s="249"/>
      <c r="X79" s="249"/>
      <c r="Y79" s="249"/>
      <c r="Z79" s="249"/>
      <c r="AA79" s="249"/>
      <c r="AB79" s="249"/>
      <c r="AC79" s="249"/>
      <c r="AD79" s="249"/>
      <c r="AE79" s="249"/>
      <c r="AF79" s="249"/>
      <c r="AG79" s="249"/>
      <c r="AH79" s="249"/>
      <c r="AI79" s="249"/>
      <c r="AJ79" s="249"/>
      <c r="AK79" s="249"/>
    </row>
    <row r="80" spans="2:37" s="66" customFormat="1" ht="18" customHeight="1" x14ac:dyDescent="0.4">
      <c r="B80" s="98" t="s">
        <v>244</v>
      </c>
      <c r="C80" s="99"/>
      <c r="D80" s="87" t="s">
        <v>317</v>
      </c>
      <c r="E80" s="62"/>
      <c r="F80" s="62"/>
      <c r="G80" s="62"/>
      <c r="H80" s="62"/>
      <c r="I80" s="62"/>
      <c r="J80" s="62"/>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5"/>
    </row>
    <row r="81" spans="2:37" s="66" customFormat="1" ht="18" customHeight="1" x14ac:dyDescent="0.4">
      <c r="B81" s="89"/>
      <c r="C81" s="90"/>
      <c r="D81" s="982" t="s">
        <v>309</v>
      </c>
      <c r="E81" s="983"/>
      <c r="F81" s="983"/>
      <c r="G81" s="984"/>
      <c r="H81" s="91" t="s">
        <v>98</v>
      </c>
      <c r="I81" s="92" t="s">
        <v>310</v>
      </c>
      <c r="J81" s="92"/>
      <c r="K81" s="92"/>
      <c r="L81" s="92"/>
      <c r="M81" s="92"/>
      <c r="N81" s="92"/>
      <c r="O81" s="92"/>
      <c r="P81" s="92"/>
      <c r="Q81" s="92"/>
      <c r="R81" s="92"/>
      <c r="S81" s="92"/>
      <c r="T81" s="92"/>
      <c r="U81" s="92"/>
      <c r="V81" s="92"/>
      <c r="W81" s="92"/>
      <c r="X81" s="92"/>
      <c r="Y81" s="92"/>
      <c r="Z81" s="92"/>
      <c r="AA81" s="92"/>
      <c r="AB81" s="1052" t="s">
        <v>497</v>
      </c>
      <c r="AC81" s="1053"/>
      <c r="AD81" s="1053"/>
      <c r="AE81" s="1053"/>
      <c r="AF81" s="1053"/>
      <c r="AG81" s="1053"/>
      <c r="AH81" s="1053"/>
      <c r="AI81" s="1053"/>
      <c r="AJ81" s="1053"/>
      <c r="AK81" s="1054"/>
    </row>
    <row r="82" spans="2:37" s="66" customFormat="1" ht="18" customHeight="1" thickBot="1" x14ac:dyDescent="0.45">
      <c r="B82" s="100"/>
      <c r="C82" s="101"/>
      <c r="D82" s="1049"/>
      <c r="E82" s="1050"/>
      <c r="F82" s="1050"/>
      <c r="G82" s="1051"/>
      <c r="H82" s="102" t="s">
        <v>98</v>
      </c>
      <c r="I82" s="103" t="s">
        <v>311</v>
      </c>
      <c r="J82" s="103"/>
      <c r="K82" s="103"/>
      <c r="L82" s="103"/>
      <c r="M82" s="103"/>
      <c r="N82" s="103"/>
      <c r="O82" s="103"/>
      <c r="P82" s="103"/>
      <c r="Q82" s="103"/>
      <c r="R82" s="103"/>
      <c r="S82" s="103"/>
      <c r="T82" s="103"/>
      <c r="U82" s="103"/>
      <c r="V82" s="103"/>
      <c r="W82" s="103"/>
      <c r="X82" s="103"/>
      <c r="Y82" s="103"/>
      <c r="Z82" s="103"/>
      <c r="AA82" s="103"/>
      <c r="AB82" s="1055"/>
      <c r="AC82" s="1056"/>
      <c r="AD82" s="1056"/>
      <c r="AE82" s="1056"/>
      <c r="AF82" s="1056"/>
      <c r="AG82" s="1056"/>
      <c r="AH82" s="1056"/>
      <c r="AI82" s="1056"/>
      <c r="AJ82" s="1056"/>
      <c r="AK82" s="1057"/>
    </row>
    <row r="83" spans="2:37" s="66" customFormat="1" ht="18" customHeight="1" x14ac:dyDescent="0.4">
      <c r="B83" s="104"/>
      <c r="C83" s="104"/>
      <c r="D83" s="105"/>
      <c r="E83" s="105"/>
      <c r="F83" s="105"/>
      <c r="G83" s="105"/>
      <c r="H83" s="106"/>
      <c r="I83" s="104"/>
      <c r="J83" s="104"/>
      <c r="K83" s="104"/>
      <c r="L83" s="104"/>
      <c r="M83" s="104"/>
      <c r="N83" s="104"/>
      <c r="O83" s="104"/>
      <c r="P83" s="104"/>
      <c r="Q83" s="104"/>
      <c r="R83" s="104"/>
      <c r="S83" s="104"/>
      <c r="T83" s="104"/>
      <c r="U83" s="104"/>
      <c r="V83" s="104"/>
      <c r="W83" s="104"/>
      <c r="X83" s="104"/>
      <c r="Y83" s="104"/>
      <c r="Z83" s="104"/>
      <c r="AA83" s="104"/>
      <c r="AB83" s="107"/>
      <c r="AC83" s="107"/>
      <c r="AD83" s="107"/>
      <c r="AE83" s="107"/>
      <c r="AF83" s="107"/>
      <c r="AG83" s="107"/>
      <c r="AH83" s="107"/>
      <c r="AI83" s="107"/>
      <c r="AJ83" s="107"/>
      <c r="AK83" s="107"/>
    </row>
    <row r="84" spans="2:37" s="66" customFormat="1" ht="18" customHeight="1" x14ac:dyDescent="0.4">
      <c r="B84" s="104"/>
      <c r="C84" s="104"/>
      <c r="D84" s="105"/>
      <c r="E84" s="105"/>
      <c r="F84" s="105"/>
      <c r="G84" s="105"/>
      <c r="H84" s="106"/>
      <c r="I84" s="104"/>
      <c r="J84" s="104"/>
      <c r="K84" s="104"/>
      <c r="L84" s="104"/>
      <c r="M84" s="104"/>
      <c r="N84" s="104"/>
      <c r="O84" s="104"/>
      <c r="P84" s="104"/>
      <c r="Q84" s="104"/>
      <c r="R84" s="104"/>
      <c r="S84" s="104"/>
      <c r="T84" s="104"/>
      <c r="U84" s="104"/>
      <c r="V84" s="104"/>
      <c r="W84" s="104"/>
      <c r="X84" s="104"/>
      <c r="Y84" s="104"/>
      <c r="Z84" s="104"/>
      <c r="AA84" s="104"/>
      <c r="AB84" s="107"/>
      <c r="AC84" s="107"/>
      <c r="AD84" s="107"/>
      <c r="AE84" s="107"/>
      <c r="AF84" s="107"/>
      <c r="AG84" s="107"/>
      <c r="AH84" s="107"/>
      <c r="AI84" s="107"/>
      <c r="AJ84" s="85" t="s">
        <v>302</v>
      </c>
      <c r="AK84" s="107"/>
    </row>
    <row r="85" spans="2:37" s="66" customFormat="1" ht="18" customHeight="1" thickBot="1" x14ac:dyDescent="0.45">
      <c r="B85" s="104"/>
      <c r="C85" s="104"/>
      <c r="D85" s="105"/>
      <c r="E85" s="105"/>
      <c r="F85" s="105"/>
      <c r="G85" s="105"/>
      <c r="H85" s="106"/>
      <c r="I85" s="104"/>
      <c r="J85" s="104"/>
      <c r="K85" s="104"/>
      <c r="L85" s="104"/>
      <c r="M85" s="104"/>
      <c r="N85" s="104"/>
      <c r="O85" s="104"/>
      <c r="P85" s="104"/>
      <c r="Q85" s="104"/>
      <c r="R85" s="104"/>
      <c r="S85" s="104"/>
      <c r="T85" s="104"/>
      <c r="U85" s="104"/>
      <c r="V85" s="104"/>
      <c r="W85" s="104"/>
      <c r="X85" s="104"/>
      <c r="Y85" s="104"/>
      <c r="Z85" s="104"/>
      <c r="AA85" s="104"/>
      <c r="AB85" s="107"/>
      <c r="AC85" s="107"/>
      <c r="AD85" s="107"/>
      <c r="AE85" s="107"/>
      <c r="AF85" s="107"/>
      <c r="AG85" s="107"/>
      <c r="AH85" s="107"/>
      <c r="AI85" s="107"/>
      <c r="AJ85" s="107"/>
      <c r="AK85" s="107"/>
    </row>
    <row r="86" spans="2:37" s="66" customFormat="1" ht="18" customHeight="1" x14ac:dyDescent="0.4">
      <c r="B86" s="98" t="s">
        <v>245</v>
      </c>
      <c r="C86" s="99"/>
      <c r="D86" s="87" t="s">
        <v>337</v>
      </c>
      <c r="E86" s="62"/>
      <c r="F86" s="62"/>
      <c r="G86" s="62"/>
      <c r="H86" s="62"/>
      <c r="I86" s="62"/>
      <c r="J86" s="62"/>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5"/>
    </row>
    <row r="87" spans="2:37" s="66" customFormat="1" ht="18" customHeight="1" x14ac:dyDescent="0.4">
      <c r="B87" s="89"/>
      <c r="C87" s="90"/>
      <c r="D87" s="982" t="s">
        <v>309</v>
      </c>
      <c r="E87" s="983"/>
      <c r="F87" s="983"/>
      <c r="G87" s="984"/>
      <c r="H87" s="91" t="s">
        <v>98</v>
      </c>
      <c r="I87" s="92" t="s">
        <v>310</v>
      </c>
      <c r="J87" s="92"/>
      <c r="K87" s="92"/>
      <c r="L87" s="92"/>
      <c r="M87" s="92"/>
      <c r="N87" s="92"/>
      <c r="O87" s="92"/>
      <c r="P87" s="92"/>
      <c r="Q87" s="92"/>
      <c r="R87" s="92"/>
      <c r="S87" s="92"/>
      <c r="T87" s="92"/>
      <c r="U87" s="92"/>
      <c r="V87" s="92"/>
      <c r="W87" s="92"/>
      <c r="X87" s="92"/>
      <c r="Y87" s="92"/>
      <c r="Z87" s="92"/>
      <c r="AA87" s="92"/>
      <c r="AB87" s="92"/>
      <c r="AC87" s="92"/>
      <c r="AD87" s="92"/>
      <c r="AE87" s="988" t="s">
        <v>338</v>
      </c>
      <c r="AF87" s="989"/>
      <c r="AG87" s="989"/>
      <c r="AH87" s="989"/>
      <c r="AI87" s="989"/>
      <c r="AJ87" s="989"/>
      <c r="AK87" s="990"/>
    </row>
    <row r="88" spans="2:37" s="66" customFormat="1" ht="18" customHeight="1" x14ac:dyDescent="0.4">
      <c r="B88" s="89"/>
      <c r="C88" s="90"/>
      <c r="D88" s="985"/>
      <c r="E88" s="986"/>
      <c r="F88" s="986"/>
      <c r="G88" s="987"/>
      <c r="H88" s="94" t="s">
        <v>98</v>
      </c>
      <c r="I88" s="95" t="s">
        <v>311</v>
      </c>
      <c r="J88" s="95"/>
      <c r="K88" s="95"/>
      <c r="L88" s="95"/>
      <c r="M88" s="95"/>
      <c r="N88" s="95"/>
      <c r="O88" s="95"/>
      <c r="P88" s="95"/>
      <c r="Q88" s="95"/>
      <c r="R88" s="95"/>
      <c r="S88" s="95"/>
      <c r="T88" s="95"/>
      <c r="U88" s="95"/>
      <c r="V88" s="95"/>
      <c r="W88" s="95"/>
      <c r="X88" s="95"/>
      <c r="Y88" s="95"/>
      <c r="Z88" s="95"/>
      <c r="AA88" s="95"/>
      <c r="AB88" s="95"/>
      <c r="AC88" s="95"/>
      <c r="AD88" s="95"/>
      <c r="AE88" s="991"/>
      <c r="AF88" s="992"/>
      <c r="AG88" s="992"/>
      <c r="AH88" s="992"/>
      <c r="AI88" s="992"/>
      <c r="AJ88" s="992"/>
      <c r="AK88" s="993"/>
    </row>
    <row r="89" spans="2:37" s="66" customFormat="1" ht="18" customHeight="1" x14ac:dyDescent="0.4">
      <c r="B89" s="115"/>
      <c r="C89" s="116"/>
      <c r="D89" s="994" t="s">
        <v>267</v>
      </c>
      <c r="E89" s="996" t="s">
        <v>282</v>
      </c>
      <c r="F89" s="997"/>
      <c r="G89" s="998"/>
      <c r="H89" s="1002" t="s">
        <v>269</v>
      </c>
      <c r="I89" s="1003"/>
      <c r="J89" s="1003"/>
      <c r="K89" s="1003"/>
      <c r="L89" s="1003"/>
      <c r="M89" s="1003"/>
      <c r="N89" s="1004"/>
      <c r="O89" s="994" t="s">
        <v>339</v>
      </c>
      <c r="P89" s="994"/>
      <c r="Q89" s="994"/>
      <c r="R89" s="994"/>
      <c r="S89" s="994"/>
      <c r="T89" s="994" t="s">
        <v>285</v>
      </c>
      <c r="U89" s="994"/>
      <c r="V89" s="994"/>
      <c r="W89" s="994"/>
      <c r="X89" s="994"/>
      <c r="Y89" s="994"/>
      <c r="Z89" s="994" t="s">
        <v>340</v>
      </c>
      <c r="AA89" s="994"/>
      <c r="AB89" s="994"/>
      <c r="AC89" s="994"/>
      <c r="AD89" s="994"/>
      <c r="AE89" s="1005"/>
      <c r="AF89" s="1006"/>
      <c r="AG89" s="1006"/>
      <c r="AH89" s="1006"/>
      <c r="AI89" s="1006"/>
      <c r="AJ89" s="1006"/>
      <c r="AK89" s="1007"/>
    </row>
    <row r="90" spans="2:37" s="66" customFormat="1" ht="18" customHeight="1" x14ac:dyDescent="0.4">
      <c r="B90" s="115"/>
      <c r="C90" s="116"/>
      <c r="D90" s="995"/>
      <c r="E90" s="999"/>
      <c r="F90" s="1000"/>
      <c r="G90" s="1001"/>
      <c r="H90" s="996"/>
      <c r="I90" s="997"/>
      <c r="J90" s="997"/>
      <c r="K90" s="997"/>
      <c r="L90" s="997"/>
      <c r="M90" s="997"/>
      <c r="N90" s="998"/>
      <c r="O90" s="995"/>
      <c r="P90" s="995"/>
      <c r="Q90" s="995"/>
      <c r="R90" s="995"/>
      <c r="S90" s="995"/>
      <c r="T90" s="995"/>
      <c r="U90" s="995"/>
      <c r="V90" s="995"/>
      <c r="W90" s="995"/>
      <c r="X90" s="995"/>
      <c r="Y90" s="995"/>
      <c r="Z90" s="995"/>
      <c r="AA90" s="995"/>
      <c r="AB90" s="995"/>
      <c r="AC90" s="995"/>
      <c r="AD90" s="995"/>
      <c r="AE90" s="1008"/>
      <c r="AF90" s="1009"/>
      <c r="AG90" s="1009"/>
      <c r="AH90" s="1009"/>
      <c r="AI90" s="1009"/>
      <c r="AJ90" s="1009"/>
      <c r="AK90" s="1010"/>
    </row>
    <row r="91" spans="2:37" s="66" customFormat="1" ht="18" customHeight="1" x14ac:dyDescent="0.4">
      <c r="B91" s="115"/>
      <c r="C91" s="116"/>
      <c r="D91" s="242">
        <v>1</v>
      </c>
      <c r="E91" s="972"/>
      <c r="F91" s="973"/>
      <c r="G91" s="974"/>
      <c r="H91" s="951" t="s">
        <v>444</v>
      </c>
      <c r="I91" s="952"/>
      <c r="J91" s="952"/>
      <c r="K91" s="952"/>
      <c r="L91" s="952"/>
      <c r="M91" s="952"/>
      <c r="N91" s="953"/>
      <c r="O91" s="972"/>
      <c r="P91" s="973"/>
      <c r="Q91" s="973"/>
      <c r="R91" s="973"/>
      <c r="S91" s="974"/>
      <c r="T91" s="972"/>
      <c r="U91" s="973"/>
      <c r="V91" s="973"/>
      <c r="W91" s="973"/>
      <c r="X91" s="973"/>
      <c r="Y91" s="974"/>
      <c r="Z91" s="972"/>
      <c r="AA91" s="973"/>
      <c r="AB91" s="973"/>
      <c r="AC91" s="973"/>
      <c r="AD91" s="974"/>
      <c r="AE91" s="975" t="s">
        <v>341</v>
      </c>
      <c r="AF91" s="976"/>
      <c r="AG91" s="976"/>
      <c r="AH91" s="976"/>
      <c r="AI91" s="976"/>
      <c r="AJ91" s="976"/>
      <c r="AK91" s="977"/>
    </row>
    <row r="92" spans="2:37" s="66" customFormat="1" ht="18" customHeight="1" x14ac:dyDescent="0.4">
      <c r="B92" s="115"/>
      <c r="C92" s="116"/>
      <c r="D92" s="242">
        <v>2</v>
      </c>
      <c r="E92" s="972"/>
      <c r="F92" s="973"/>
      <c r="G92" s="974"/>
      <c r="H92" s="951" t="s">
        <v>444</v>
      </c>
      <c r="I92" s="952"/>
      <c r="J92" s="952"/>
      <c r="K92" s="952"/>
      <c r="L92" s="952"/>
      <c r="M92" s="952"/>
      <c r="N92" s="953"/>
      <c r="O92" s="972"/>
      <c r="P92" s="973"/>
      <c r="Q92" s="973"/>
      <c r="R92" s="973"/>
      <c r="S92" s="974"/>
      <c r="T92" s="972"/>
      <c r="U92" s="973"/>
      <c r="V92" s="973"/>
      <c r="W92" s="973"/>
      <c r="X92" s="973"/>
      <c r="Y92" s="974"/>
      <c r="Z92" s="972"/>
      <c r="AA92" s="973"/>
      <c r="AB92" s="973"/>
      <c r="AC92" s="973"/>
      <c r="AD92" s="974"/>
      <c r="AE92" s="978"/>
      <c r="AF92" s="976"/>
      <c r="AG92" s="976"/>
      <c r="AH92" s="976"/>
      <c r="AI92" s="976"/>
      <c r="AJ92" s="976"/>
      <c r="AK92" s="977"/>
    </row>
    <row r="93" spans="2:37" s="66" customFormat="1" ht="18" customHeight="1" x14ac:dyDescent="0.4">
      <c r="B93" s="115"/>
      <c r="C93" s="90"/>
      <c r="D93" s="242">
        <v>3</v>
      </c>
      <c r="E93" s="972"/>
      <c r="F93" s="973"/>
      <c r="G93" s="974"/>
      <c r="H93" s="951" t="s">
        <v>444</v>
      </c>
      <c r="I93" s="952"/>
      <c r="J93" s="952"/>
      <c r="K93" s="952"/>
      <c r="L93" s="952"/>
      <c r="M93" s="952"/>
      <c r="N93" s="953"/>
      <c r="O93" s="972"/>
      <c r="P93" s="973"/>
      <c r="Q93" s="973"/>
      <c r="R93" s="973"/>
      <c r="S93" s="974"/>
      <c r="T93" s="972"/>
      <c r="U93" s="973"/>
      <c r="V93" s="973"/>
      <c r="W93" s="973"/>
      <c r="X93" s="973"/>
      <c r="Y93" s="974"/>
      <c r="Z93" s="972"/>
      <c r="AA93" s="973"/>
      <c r="AB93" s="973"/>
      <c r="AC93" s="973"/>
      <c r="AD93" s="974"/>
      <c r="AE93" s="978"/>
      <c r="AF93" s="976"/>
      <c r="AG93" s="976"/>
      <c r="AH93" s="976"/>
      <c r="AI93" s="976"/>
      <c r="AJ93" s="976"/>
      <c r="AK93" s="977"/>
    </row>
    <row r="94" spans="2:37" s="66" customFormat="1" ht="18" customHeight="1" x14ac:dyDescent="0.4">
      <c r="B94" s="115"/>
      <c r="C94" s="90"/>
      <c r="D94" s="242">
        <v>4</v>
      </c>
      <c r="E94" s="972"/>
      <c r="F94" s="973"/>
      <c r="G94" s="974"/>
      <c r="H94" s="951" t="s">
        <v>444</v>
      </c>
      <c r="I94" s="952"/>
      <c r="J94" s="952"/>
      <c r="K94" s="952"/>
      <c r="L94" s="952"/>
      <c r="M94" s="952"/>
      <c r="N94" s="953"/>
      <c r="O94" s="972"/>
      <c r="P94" s="973"/>
      <c r="Q94" s="973"/>
      <c r="R94" s="973"/>
      <c r="S94" s="974"/>
      <c r="T94" s="972"/>
      <c r="U94" s="973"/>
      <c r="V94" s="973"/>
      <c r="W94" s="973"/>
      <c r="X94" s="973"/>
      <c r="Y94" s="974"/>
      <c r="Z94" s="972"/>
      <c r="AA94" s="973"/>
      <c r="AB94" s="973"/>
      <c r="AC94" s="973"/>
      <c r="AD94" s="974"/>
      <c r="AE94" s="978"/>
      <c r="AF94" s="976"/>
      <c r="AG94" s="976"/>
      <c r="AH94" s="976"/>
      <c r="AI94" s="976"/>
      <c r="AJ94" s="976"/>
      <c r="AK94" s="977"/>
    </row>
    <row r="95" spans="2:37" s="66" customFormat="1" ht="18" customHeight="1" x14ac:dyDescent="0.4">
      <c r="B95" s="115"/>
      <c r="C95" s="90"/>
      <c r="D95" s="242">
        <v>5</v>
      </c>
      <c r="E95" s="972"/>
      <c r="F95" s="973"/>
      <c r="G95" s="974"/>
      <c r="H95" s="951" t="s">
        <v>444</v>
      </c>
      <c r="I95" s="952"/>
      <c r="J95" s="952"/>
      <c r="K95" s="952"/>
      <c r="L95" s="952"/>
      <c r="M95" s="952"/>
      <c r="N95" s="953"/>
      <c r="O95" s="972"/>
      <c r="P95" s="973"/>
      <c r="Q95" s="973"/>
      <c r="R95" s="973"/>
      <c r="S95" s="974"/>
      <c r="T95" s="972"/>
      <c r="U95" s="973"/>
      <c r="V95" s="973"/>
      <c r="W95" s="973"/>
      <c r="X95" s="973"/>
      <c r="Y95" s="974"/>
      <c r="Z95" s="972"/>
      <c r="AA95" s="973"/>
      <c r="AB95" s="973"/>
      <c r="AC95" s="973"/>
      <c r="AD95" s="974"/>
      <c r="AE95" s="978"/>
      <c r="AF95" s="976"/>
      <c r="AG95" s="976"/>
      <c r="AH95" s="976"/>
      <c r="AI95" s="976"/>
      <c r="AJ95" s="976"/>
      <c r="AK95" s="977"/>
    </row>
    <row r="96" spans="2:37" s="66" customFormat="1" ht="18" customHeight="1" x14ac:dyDescent="0.4">
      <c r="B96" s="115"/>
      <c r="C96" s="116"/>
      <c r="D96" s="242">
        <v>6</v>
      </c>
      <c r="E96" s="972"/>
      <c r="F96" s="973"/>
      <c r="G96" s="974"/>
      <c r="H96" s="951" t="s">
        <v>444</v>
      </c>
      <c r="I96" s="952"/>
      <c r="J96" s="952"/>
      <c r="K96" s="952"/>
      <c r="L96" s="952"/>
      <c r="M96" s="952"/>
      <c r="N96" s="953"/>
      <c r="O96" s="972"/>
      <c r="P96" s="973"/>
      <c r="Q96" s="973"/>
      <c r="R96" s="973"/>
      <c r="S96" s="974"/>
      <c r="T96" s="972"/>
      <c r="U96" s="973"/>
      <c r="V96" s="973"/>
      <c r="W96" s="973"/>
      <c r="X96" s="973"/>
      <c r="Y96" s="974"/>
      <c r="Z96" s="972"/>
      <c r="AA96" s="973"/>
      <c r="AB96" s="973"/>
      <c r="AC96" s="973"/>
      <c r="AD96" s="974"/>
      <c r="AE96" s="978"/>
      <c r="AF96" s="976"/>
      <c r="AG96" s="976"/>
      <c r="AH96" s="976"/>
      <c r="AI96" s="976"/>
      <c r="AJ96" s="976"/>
      <c r="AK96" s="977"/>
    </row>
    <row r="97" spans="2:41" s="66" customFormat="1" ht="18" customHeight="1" x14ac:dyDescent="0.4">
      <c r="B97" s="115"/>
      <c r="C97" s="116"/>
      <c r="D97" s="242">
        <v>7</v>
      </c>
      <c r="E97" s="972"/>
      <c r="F97" s="973"/>
      <c r="G97" s="974"/>
      <c r="H97" s="951" t="s">
        <v>444</v>
      </c>
      <c r="I97" s="952"/>
      <c r="J97" s="952"/>
      <c r="K97" s="952"/>
      <c r="L97" s="952"/>
      <c r="M97" s="952"/>
      <c r="N97" s="953"/>
      <c r="O97" s="972"/>
      <c r="P97" s="973"/>
      <c r="Q97" s="973"/>
      <c r="R97" s="973"/>
      <c r="S97" s="974"/>
      <c r="T97" s="972"/>
      <c r="U97" s="973"/>
      <c r="V97" s="973"/>
      <c r="W97" s="973"/>
      <c r="X97" s="973"/>
      <c r="Y97" s="974"/>
      <c r="Z97" s="972"/>
      <c r="AA97" s="973"/>
      <c r="AB97" s="973"/>
      <c r="AC97" s="973"/>
      <c r="AD97" s="974"/>
      <c r="AE97" s="978"/>
      <c r="AF97" s="976"/>
      <c r="AG97" s="976"/>
      <c r="AH97" s="976"/>
      <c r="AI97" s="976"/>
      <c r="AJ97" s="976"/>
      <c r="AK97" s="977"/>
    </row>
    <row r="98" spans="2:41" s="66" customFormat="1" ht="18" customHeight="1" x14ac:dyDescent="0.4">
      <c r="B98" s="115"/>
      <c r="C98" s="116"/>
      <c r="D98" s="242">
        <v>8</v>
      </c>
      <c r="E98" s="972"/>
      <c r="F98" s="973"/>
      <c r="G98" s="974"/>
      <c r="H98" s="951" t="s">
        <v>444</v>
      </c>
      <c r="I98" s="952"/>
      <c r="J98" s="952"/>
      <c r="K98" s="952"/>
      <c r="L98" s="952"/>
      <c r="M98" s="952"/>
      <c r="N98" s="953"/>
      <c r="O98" s="972"/>
      <c r="P98" s="973"/>
      <c r="Q98" s="973"/>
      <c r="R98" s="973"/>
      <c r="S98" s="974"/>
      <c r="T98" s="972"/>
      <c r="U98" s="973"/>
      <c r="V98" s="973"/>
      <c r="W98" s="973"/>
      <c r="X98" s="973"/>
      <c r="Y98" s="974"/>
      <c r="Z98" s="972"/>
      <c r="AA98" s="973"/>
      <c r="AB98" s="973"/>
      <c r="AC98" s="973"/>
      <c r="AD98" s="974"/>
      <c r="AE98" s="978"/>
      <c r="AF98" s="976"/>
      <c r="AG98" s="976"/>
      <c r="AH98" s="976"/>
      <c r="AI98" s="976"/>
      <c r="AJ98" s="976"/>
      <c r="AK98" s="977"/>
    </row>
    <row r="99" spans="2:41" s="66" customFormat="1" ht="18" customHeight="1" x14ac:dyDescent="0.4">
      <c r="B99" s="115"/>
      <c r="C99" s="90"/>
      <c r="D99" s="242">
        <v>9</v>
      </c>
      <c r="E99" s="972"/>
      <c r="F99" s="973"/>
      <c r="G99" s="974"/>
      <c r="H99" s="951" t="s">
        <v>444</v>
      </c>
      <c r="I99" s="952"/>
      <c r="J99" s="952"/>
      <c r="K99" s="952"/>
      <c r="L99" s="952"/>
      <c r="M99" s="952"/>
      <c r="N99" s="953"/>
      <c r="O99" s="972"/>
      <c r="P99" s="973"/>
      <c r="Q99" s="973"/>
      <c r="R99" s="973"/>
      <c r="S99" s="974"/>
      <c r="T99" s="972"/>
      <c r="U99" s="973"/>
      <c r="V99" s="973"/>
      <c r="W99" s="973"/>
      <c r="X99" s="973"/>
      <c r="Y99" s="974"/>
      <c r="Z99" s="972"/>
      <c r="AA99" s="973"/>
      <c r="AB99" s="973"/>
      <c r="AC99" s="973"/>
      <c r="AD99" s="974"/>
      <c r="AE99" s="978"/>
      <c r="AF99" s="976"/>
      <c r="AG99" s="976"/>
      <c r="AH99" s="976"/>
      <c r="AI99" s="976"/>
      <c r="AJ99" s="976"/>
      <c r="AK99" s="977"/>
    </row>
    <row r="100" spans="2:41" s="66" customFormat="1" ht="18" customHeight="1" thickBot="1" x14ac:dyDescent="0.45">
      <c r="B100" s="117"/>
      <c r="C100" s="101"/>
      <c r="D100" s="83">
        <v>10</v>
      </c>
      <c r="E100" s="963"/>
      <c r="F100" s="964"/>
      <c r="G100" s="965"/>
      <c r="H100" s="955" t="s">
        <v>444</v>
      </c>
      <c r="I100" s="956"/>
      <c r="J100" s="956"/>
      <c r="K100" s="956"/>
      <c r="L100" s="956"/>
      <c r="M100" s="956"/>
      <c r="N100" s="957"/>
      <c r="O100" s="963"/>
      <c r="P100" s="964"/>
      <c r="Q100" s="964"/>
      <c r="R100" s="964"/>
      <c r="S100" s="965"/>
      <c r="T100" s="963"/>
      <c r="U100" s="964"/>
      <c r="V100" s="964"/>
      <c r="W100" s="964"/>
      <c r="X100" s="964"/>
      <c r="Y100" s="965"/>
      <c r="Z100" s="963"/>
      <c r="AA100" s="964"/>
      <c r="AB100" s="964"/>
      <c r="AC100" s="964"/>
      <c r="AD100" s="965"/>
      <c r="AE100" s="979"/>
      <c r="AF100" s="980"/>
      <c r="AG100" s="980"/>
      <c r="AH100" s="980"/>
      <c r="AI100" s="980"/>
      <c r="AJ100" s="980"/>
      <c r="AK100" s="981"/>
    </row>
    <row r="101" spans="2:41" s="66" customFormat="1" ht="18" customHeight="1" thickBot="1" x14ac:dyDescent="0.45">
      <c r="B101" s="57"/>
    </row>
    <row r="102" spans="2:41" s="66" customFormat="1" ht="18" customHeight="1" x14ac:dyDescent="0.4">
      <c r="B102" s="916" t="s">
        <v>348</v>
      </c>
      <c r="C102" s="917"/>
      <c r="D102" s="917"/>
      <c r="E102" s="917"/>
      <c r="F102" s="918"/>
      <c r="G102" s="922"/>
      <c r="H102" s="922"/>
      <c r="I102" s="922"/>
      <c r="J102" s="922"/>
      <c r="K102" s="922"/>
      <c r="L102" s="922"/>
      <c r="M102" s="922"/>
      <c r="N102" s="922"/>
      <c r="O102" s="922"/>
      <c r="P102" s="922"/>
      <c r="Q102" s="922"/>
      <c r="R102" s="922"/>
      <c r="S102" s="922"/>
      <c r="T102" s="922"/>
      <c r="U102" s="922"/>
      <c r="V102" s="922"/>
      <c r="W102" s="922"/>
      <c r="X102" s="922"/>
      <c r="Y102" s="922"/>
      <c r="Z102" s="922"/>
      <c r="AA102" s="922"/>
      <c r="AB102" s="922"/>
      <c r="AC102" s="922"/>
      <c r="AD102" s="922"/>
      <c r="AE102" s="922"/>
      <c r="AF102" s="922"/>
      <c r="AG102" s="922"/>
      <c r="AH102" s="922"/>
      <c r="AI102" s="922"/>
      <c r="AJ102" s="922"/>
      <c r="AK102" s="923"/>
    </row>
    <row r="103" spans="2:41" s="66" customFormat="1" ht="18" customHeight="1" thickBot="1" x14ac:dyDescent="0.45">
      <c r="B103" s="919"/>
      <c r="C103" s="920"/>
      <c r="D103" s="920"/>
      <c r="E103" s="920"/>
      <c r="F103" s="921"/>
      <c r="G103" s="924"/>
      <c r="H103" s="924"/>
      <c r="I103" s="924"/>
      <c r="J103" s="924"/>
      <c r="K103" s="924"/>
      <c r="L103" s="924"/>
      <c r="M103" s="924"/>
      <c r="N103" s="924"/>
      <c r="O103" s="924"/>
      <c r="P103" s="924"/>
      <c r="Q103" s="924"/>
      <c r="R103" s="924"/>
      <c r="S103" s="924"/>
      <c r="T103" s="924"/>
      <c r="U103" s="924"/>
      <c r="V103" s="924"/>
      <c r="W103" s="924"/>
      <c r="X103" s="924"/>
      <c r="Y103" s="924"/>
      <c r="Z103" s="924"/>
      <c r="AA103" s="924"/>
      <c r="AB103" s="924"/>
      <c r="AC103" s="924"/>
      <c r="AD103" s="924"/>
      <c r="AE103" s="924"/>
      <c r="AF103" s="924"/>
      <c r="AG103" s="924"/>
      <c r="AH103" s="924"/>
      <c r="AI103" s="924"/>
      <c r="AJ103" s="924"/>
      <c r="AK103" s="925"/>
    </row>
    <row r="104" spans="2:41" s="66" customFormat="1" ht="18" customHeight="1" x14ac:dyDescent="0.4">
      <c r="B104" s="57"/>
      <c r="C104" s="128"/>
      <c r="AH104" s="34"/>
      <c r="AJ104" s="85"/>
    </row>
    <row r="105" spans="2:41" s="66" customFormat="1" ht="18" customHeight="1" x14ac:dyDescent="0.4">
      <c r="B105" s="129" t="s">
        <v>349</v>
      </c>
      <c r="C105" s="128"/>
      <c r="AH105" s="34"/>
      <c r="AJ105" s="85"/>
    </row>
    <row r="106" spans="2:41" s="66" customFormat="1" ht="24.95" customHeight="1" x14ac:dyDescent="0.4">
      <c r="B106" s="942" t="s">
        <v>350</v>
      </c>
      <c r="C106" s="943"/>
      <c r="D106" s="943"/>
      <c r="E106" s="943"/>
      <c r="F106" s="944"/>
      <c r="G106" s="941" t="s">
        <v>351</v>
      </c>
      <c r="H106" s="927"/>
      <c r="I106" s="928"/>
      <c r="J106" s="929" t="s">
        <v>352</v>
      </c>
      <c r="K106" s="930"/>
      <c r="L106" s="930"/>
      <c r="M106" s="930"/>
      <c r="N106" s="930"/>
      <c r="O106" s="931">
        <v>15</v>
      </c>
      <c r="P106" s="931"/>
      <c r="Q106" s="877" t="s">
        <v>353</v>
      </c>
      <c r="R106" s="877"/>
      <c r="S106" s="877"/>
      <c r="T106" s="877"/>
      <c r="U106" s="877"/>
      <c r="V106" s="877"/>
      <c r="W106" s="932" t="s">
        <v>499</v>
      </c>
      <c r="X106" s="933"/>
      <c r="Y106" s="933"/>
      <c r="Z106" s="933"/>
      <c r="AA106" s="933"/>
      <c r="AB106" s="933"/>
      <c r="AC106" s="933"/>
      <c r="AD106" s="933"/>
      <c r="AE106" s="933"/>
      <c r="AF106" s="933"/>
      <c r="AG106" s="933"/>
      <c r="AH106" s="933"/>
      <c r="AI106" s="933"/>
      <c r="AJ106" s="933"/>
      <c r="AK106" s="934"/>
    </row>
    <row r="107" spans="2:41" s="66" customFormat="1" ht="24.95" customHeight="1" x14ac:dyDescent="0.4">
      <c r="B107" s="945"/>
      <c r="C107" s="946"/>
      <c r="D107" s="946"/>
      <c r="E107" s="946"/>
      <c r="F107" s="947"/>
      <c r="G107" s="926" t="s">
        <v>355</v>
      </c>
      <c r="H107" s="927"/>
      <c r="I107" s="928"/>
      <c r="J107" s="929" t="s">
        <v>352</v>
      </c>
      <c r="K107" s="930"/>
      <c r="L107" s="930"/>
      <c r="M107" s="930"/>
      <c r="N107" s="930"/>
      <c r="O107" s="931">
        <v>10</v>
      </c>
      <c r="P107" s="931"/>
      <c r="Q107" s="877" t="s">
        <v>353</v>
      </c>
      <c r="R107" s="877"/>
      <c r="S107" s="877"/>
      <c r="T107" s="877"/>
      <c r="U107" s="877"/>
      <c r="V107" s="877"/>
      <c r="W107" s="935"/>
      <c r="X107" s="936"/>
      <c r="Y107" s="936"/>
      <c r="Z107" s="936"/>
      <c r="AA107" s="936"/>
      <c r="AB107" s="936"/>
      <c r="AC107" s="936"/>
      <c r="AD107" s="936"/>
      <c r="AE107" s="936"/>
      <c r="AF107" s="936"/>
      <c r="AG107" s="936"/>
      <c r="AH107" s="936"/>
      <c r="AI107" s="936"/>
      <c r="AJ107" s="936"/>
      <c r="AK107" s="937"/>
    </row>
    <row r="108" spans="2:41" s="66" customFormat="1" ht="24.95" customHeight="1" x14ac:dyDescent="0.4">
      <c r="B108" s="945"/>
      <c r="C108" s="946"/>
      <c r="D108" s="946"/>
      <c r="E108" s="946"/>
      <c r="F108" s="947"/>
      <c r="G108" s="926" t="s">
        <v>356</v>
      </c>
      <c r="H108" s="927"/>
      <c r="I108" s="928"/>
      <c r="J108" s="929" t="s">
        <v>352</v>
      </c>
      <c r="K108" s="930"/>
      <c r="L108" s="930"/>
      <c r="M108" s="930"/>
      <c r="N108" s="930"/>
      <c r="O108" s="931">
        <v>5</v>
      </c>
      <c r="P108" s="931"/>
      <c r="Q108" s="877" t="s">
        <v>353</v>
      </c>
      <c r="R108" s="877"/>
      <c r="S108" s="877"/>
      <c r="T108" s="877"/>
      <c r="U108" s="877"/>
      <c r="V108" s="877"/>
      <c r="W108" s="935"/>
      <c r="X108" s="936"/>
      <c r="Y108" s="936"/>
      <c r="Z108" s="936"/>
      <c r="AA108" s="936"/>
      <c r="AB108" s="936"/>
      <c r="AC108" s="936"/>
      <c r="AD108" s="936"/>
      <c r="AE108" s="936"/>
      <c r="AF108" s="936"/>
      <c r="AG108" s="936"/>
      <c r="AH108" s="936"/>
      <c r="AI108" s="936"/>
      <c r="AJ108" s="936"/>
      <c r="AK108" s="937"/>
    </row>
    <row r="109" spans="2:41" s="66" customFormat="1" ht="24.95" customHeight="1" x14ac:dyDescent="0.4">
      <c r="B109" s="948"/>
      <c r="C109" s="949"/>
      <c r="D109" s="949"/>
      <c r="E109" s="949"/>
      <c r="F109" s="950"/>
      <c r="G109" s="941" t="s">
        <v>253</v>
      </c>
      <c r="H109" s="927"/>
      <c r="I109" s="928"/>
      <c r="J109" s="929" t="s">
        <v>352</v>
      </c>
      <c r="K109" s="930"/>
      <c r="L109" s="930"/>
      <c r="M109" s="930"/>
      <c r="N109" s="930"/>
      <c r="O109" s="931">
        <v>10</v>
      </c>
      <c r="P109" s="931"/>
      <c r="Q109" s="877" t="s">
        <v>353</v>
      </c>
      <c r="R109" s="877"/>
      <c r="S109" s="877"/>
      <c r="T109" s="877"/>
      <c r="U109" s="877"/>
      <c r="V109" s="877"/>
      <c r="W109" s="938"/>
      <c r="X109" s="939"/>
      <c r="Y109" s="939"/>
      <c r="Z109" s="939"/>
      <c r="AA109" s="939"/>
      <c r="AB109" s="939"/>
      <c r="AC109" s="939"/>
      <c r="AD109" s="939"/>
      <c r="AE109" s="939"/>
      <c r="AF109" s="939"/>
      <c r="AG109" s="939"/>
      <c r="AH109" s="939"/>
      <c r="AI109" s="939"/>
      <c r="AJ109" s="939"/>
      <c r="AK109" s="940"/>
    </row>
    <row r="110" spans="2:41" ht="24" customHeight="1" x14ac:dyDescent="0.4">
      <c r="B110" s="896" t="s">
        <v>357</v>
      </c>
      <c r="C110" s="897"/>
      <c r="D110" s="897"/>
      <c r="E110" s="897"/>
      <c r="F110" s="898"/>
      <c r="G110" s="861" t="s">
        <v>358</v>
      </c>
      <c r="H110" s="890"/>
      <c r="I110" s="890"/>
      <c r="J110" s="890"/>
      <c r="K110" s="862"/>
      <c r="L110" s="908" t="s">
        <v>359</v>
      </c>
      <c r="M110" s="909"/>
      <c r="N110" s="909"/>
      <c r="O110" s="909"/>
      <c r="P110" s="909"/>
      <c r="Q110" s="909"/>
      <c r="R110" s="909"/>
      <c r="S110" s="909"/>
      <c r="T110" s="909"/>
      <c r="U110" s="909"/>
      <c r="V110" s="909"/>
      <c r="W110" s="909"/>
      <c r="X110" s="909"/>
      <c r="Y110" s="909"/>
      <c r="Z110" s="909"/>
      <c r="AA110" s="909"/>
      <c r="AB110" s="909"/>
      <c r="AC110" s="909"/>
      <c r="AD110" s="909"/>
      <c r="AE110" s="909"/>
      <c r="AF110" s="909"/>
      <c r="AG110" s="909"/>
      <c r="AH110" s="909"/>
      <c r="AI110" s="909"/>
      <c r="AJ110" s="909"/>
      <c r="AK110" s="910"/>
      <c r="AN110" s="34" t="s">
        <v>360</v>
      </c>
      <c r="AO110" s="34" t="s">
        <v>359</v>
      </c>
    </row>
    <row r="111" spans="2:41" ht="24" customHeight="1" x14ac:dyDescent="0.4">
      <c r="B111" s="905"/>
      <c r="C111" s="906"/>
      <c r="D111" s="906"/>
      <c r="E111" s="906"/>
      <c r="F111" s="907"/>
      <c r="G111" s="911" t="s">
        <v>361</v>
      </c>
      <c r="H111" s="911"/>
      <c r="I111" s="911"/>
      <c r="J111" s="911" t="s">
        <v>362</v>
      </c>
      <c r="K111" s="911"/>
      <c r="L111" s="902" t="s">
        <v>363</v>
      </c>
      <c r="M111" s="902"/>
      <c r="N111" s="902"/>
      <c r="O111" s="902"/>
      <c r="P111" s="902"/>
      <c r="Q111" s="902"/>
      <c r="R111" s="902"/>
      <c r="S111" s="902"/>
      <c r="T111" s="902"/>
      <c r="U111" s="902"/>
      <c r="V111" s="902"/>
      <c r="W111" s="902"/>
      <c r="X111" s="902"/>
      <c r="Y111" s="902"/>
      <c r="Z111" s="902"/>
      <c r="AA111" s="902"/>
      <c r="AB111" s="902"/>
      <c r="AC111" s="902"/>
      <c r="AD111" s="902"/>
      <c r="AE111" s="902"/>
      <c r="AF111" s="902"/>
      <c r="AG111" s="902"/>
      <c r="AH111" s="902"/>
      <c r="AI111" s="902"/>
      <c r="AJ111" s="902"/>
      <c r="AK111" s="902"/>
    </row>
    <row r="112" spans="2:41" ht="24" customHeight="1" x14ac:dyDescent="0.4">
      <c r="B112" s="905"/>
      <c r="C112" s="906"/>
      <c r="D112" s="906"/>
      <c r="E112" s="906"/>
      <c r="F112" s="907"/>
      <c r="G112" s="911"/>
      <c r="H112" s="911"/>
      <c r="I112" s="911"/>
      <c r="J112" s="911" t="s">
        <v>364</v>
      </c>
      <c r="K112" s="911"/>
      <c r="L112" s="902" t="s">
        <v>365</v>
      </c>
      <c r="M112" s="902"/>
      <c r="N112" s="902"/>
      <c r="O112" s="902"/>
      <c r="P112" s="902"/>
      <c r="Q112" s="902"/>
      <c r="R112" s="902"/>
      <c r="S112" s="902"/>
      <c r="T112" s="902"/>
      <c r="U112" s="902"/>
      <c r="V112" s="902"/>
      <c r="W112" s="902"/>
      <c r="X112" s="902"/>
      <c r="Y112" s="902"/>
      <c r="Z112" s="902"/>
      <c r="AA112" s="902"/>
      <c r="AB112" s="902"/>
      <c r="AC112" s="902"/>
      <c r="AD112" s="902"/>
      <c r="AE112" s="902"/>
      <c r="AF112" s="902"/>
      <c r="AG112" s="902"/>
      <c r="AH112" s="902"/>
      <c r="AI112" s="902"/>
      <c r="AJ112" s="902"/>
      <c r="AK112" s="902"/>
    </row>
    <row r="113" spans="2:38" ht="27.95" customHeight="1" x14ac:dyDescent="0.4">
      <c r="B113" s="905"/>
      <c r="C113" s="906"/>
      <c r="D113" s="906"/>
      <c r="E113" s="906"/>
      <c r="F113" s="907"/>
      <c r="G113" s="911"/>
      <c r="H113" s="911"/>
      <c r="I113" s="911"/>
      <c r="J113" s="911" t="s">
        <v>366</v>
      </c>
      <c r="K113" s="911"/>
      <c r="L113" s="912" t="s">
        <v>367</v>
      </c>
      <c r="M113" s="913"/>
      <c r="N113" s="913"/>
      <c r="O113" s="913"/>
      <c r="P113" s="913"/>
      <c r="Q113" s="893" t="s">
        <v>368</v>
      </c>
      <c r="R113" s="894"/>
      <c r="S113" s="894"/>
      <c r="T113" s="894"/>
      <c r="U113" s="894"/>
      <c r="V113" s="894"/>
      <c r="W113" s="894"/>
      <c r="X113" s="894"/>
      <c r="Y113" s="894"/>
      <c r="Z113" s="894"/>
      <c r="AA113" s="894"/>
      <c r="AB113" s="894"/>
      <c r="AC113" s="894"/>
      <c r="AD113" s="894"/>
      <c r="AE113" s="894"/>
      <c r="AF113" s="894"/>
      <c r="AG113" s="894"/>
      <c r="AH113" s="894"/>
      <c r="AI113" s="894"/>
      <c r="AJ113" s="894"/>
      <c r="AK113" s="895"/>
    </row>
    <row r="114" spans="2:38" ht="21.95" customHeight="1" x14ac:dyDescent="0.4">
      <c r="B114" s="896" t="s">
        <v>369</v>
      </c>
      <c r="C114" s="897"/>
      <c r="D114" s="897"/>
      <c r="E114" s="897"/>
      <c r="F114" s="898"/>
      <c r="G114" s="861" t="s">
        <v>370</v>
      </c>
      <c r="H114" s="890"/>
      <c r="I114" s="890"/>
      <c r="J114" s="890"/>
      <c r="K114" s="862"/>
      <c r="L114" s="902" t="s">
        <v>371</v>
      </c>
      <c r="M114" s="902"/>
      <c r="N114" s="902"/>
      <c r="O114" s="902"/>
      <c r="P114" s="902"/>
      <c r="Q114" s="902"/>
      <c r="R114" s="902"/>
      <c r="S114" s="902"/>
      <c r="T114" s="902"/>
      <c r="U114" s="902"/>
      <c r="V114" s="902"/>
      <c r="W114" s="902"/>
      <c r="X114" s="902"/>
      <c r="Y114" s="902"/>
      <c r="Z114" s="902"/>
      <c r="AA114" s="902"/>
      <c r="AB114" s="902"/>
      <c r="AC114" s="902"/>
      <c r="AD114" s="902"/>
      <c r="AE114" s="902"/>
      <c r="AF114" s="902"/>
      <c r="AG114" s="902"/>
      <c r="AH114" s="902"/>
      <c r="AI114" s="902"/>
      <c r="AJ114" s="902"/>
      <c r="AK114" s="902"/>
    </row>
    <row r="115" spans="2:38" ht="30" customHeight="1" x14ac:dyDescent="0.4">
      <c r="B115" s="899"/>
      <c r="C115" s="900"/>
      <c r="D115" s="900"/>
      <c r="E115" s="900"/>
      <c r="F115" s="901"/>
      <c r="G115" s="861" t="s">
        <v>372</v>
      </c>
      <c r="H115" s="890"/>
      <c r="I115" s="890"/>
      <c r="J115" s="890"/>
      <c r="K115" s="862"/>
      <c r="L115" s="903" t="s">
        <v>373</v>
      </c>
      <c r="M115" s="904"/>
      <c r="N115" s="904"/>
      <c r="O115" s="904"/>
      <c r="P115" s="904"/>
      <c r="Q115" s="904"/>
      <c r="R115" s="904"/>
      <c r="S115" s="904"/>
      <c r="T115" s="904"/>
      <c r="U115" s="904"/>
      <c r="V115" s="904"/>
      <c r="W115" s="904"/>
      <c r="X115" s="904"/>
      <c r="Y115" s="904"/>
      <c r="Z115" s="904"/>
      <c r="AA115" s="904"/>
      <c r="AB115" s="904"/>
      <c r="AC115" s="904"/>
      <c r="AD115" s="904"/>
      <c r="AE115" s="904"/>
      <c r="AF115" s="904"/>
      <c r="AG115" s="904"/>
      <c r="AH115" s="904"/>
      <c r="AI115" s="904"/>
      <c r="AJ115" s="904"/>
      <c r="AK115" s="904"/>
    </row>
    <row r="117" spans="2:38" ht="15" customHeight="1" x14ac:dyDescent="0.4">
      <c r="B117" s="130" t="s">
        <v>374</v>
      </c>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row>
    <row r="118" spans="2:38" ht="9.9499999999999993" customHeight="1" x14ac:dyDescent="0.4"/>
    <row r="119" spans="2:38" ht="24.95" customHeight="1" x14ac:dyDescent="0.4">
      <c r="B119" s="879" t="s">
        <v>375</v>
      </c>
      <c r="C119" s="880"/>
      <c r="D119" s="880"/>
      <c r="E119" s="881"/>
      <c r="F119" s="885" t="s">
        <v>376</v>
      </c>
      <c r="G119" s="872"/>
      <c r="H119" s="861" t="s">
        <v>377</v>
      </c>
      <c r="I119" s="890"/>
      <c r="J119" s="862"/>
      <c r="K119" s="891"/>
      <c r="L119" s="891"/>
      <c r="M119" s="891"/>
      <c r="N119" s="891"/>
      <c r="O119" s="891"/>
      <c r="P119" s="891"/>
      <c r="Q119" s="891"/>
      <c r="R119" s="891"/>
      <c r="S119" s="891"/>
      <c r="T119" s="891"/>
      <c r="U119" s="891"/>
      <c r="V119" s="891"/>
      <c r="W119" s="891"/>
      <c r="X119" s="891"/>
      <c r="Y119" s="891"/>
      <c r="Z119" s="891"/>
      <c r="AA119" s="891"/>
      <c r="AB119" s="891"/>
      <c r="AC119" s="891"/>
      <c r="AD119" s="891"/>
      <c r="AE119" s="891"/>
      <c r="AF119" s="891"/>
      <c r="AG119" s="891"/>
      <c r="AH119" s="891"/>
      <c r="AI119" s="891"/>
      <c r="AJ119" s="891"/>
      <c r="AK119" s="892"/>
      <c r="AL119" s="108"/>
    </row>
    <row r="120" spans="2:38" ht="24.95" customHeight="1" x14ac:dyDescent="0.4">
      <c r="B120" s="882"/>
      <c r="C120" s="883"/>
      <c r="D120" s="883"/>
      <c r="E120" s="884"/>
      <c r="F120" s="886"/>
      <c r="G120" s="887"/>
      <c r="H120" s="861" t="s">
        <v>378</v>
      </c>
      <c r="I120" s="890"/>
      <c r="J120" s="862"/>
      <c r="K120" s="861" t="s">
        <v>379</v>
      </c>
      <c r="L120" s="862"/>
      <c r="M120" s="863"/>
      <c r="N120" s="864"/>
      <c r="O120" s="864"/>
      <c r="P120" s="864"/>
      <c r="Q120" s="864"/>
      <c r="R120" s="864"/>
      <c r="S120" s="865"/>
      <c r="T120" s="861" t="s">
        <v>380</v>
      </c>
      <c r="U120" s="890"/>
      <c r="V120" s="862"/>
      <c r="W120" s="863"/>
      <c r="X120" s="864"/>
      <c r="Y120" s="864"/>
      <c r="Z120" s="864"/>
      <c r="AA120" s="864"/>
      <c r="AB120" s="864"/>
      <c r="AC120" s="864"/>
      <c r="AD120" s="865"/>
      <c r="AE120" s="861" t="s">
        <v>381</v>
      </c>
      <c r="AF120" s="862"/>
      <c r="AG120" s="858"/>
      <c r="AH120" s="859"/>
      <c r="AI120" s="859"/>
      <c r="AJ120" s="859"/>
      <c r="AK120" s="860"/>
      <c r="AL120" s="108"/>
    </row>
    <row r="121" spans="2:38" ht="24.95" customHeight="1" x14ac:dyDescent="0.4">
      <c r="B121" s="882"/>
      <c r="C121" s="883"/>
      <c r="D121" s="883"/>
      <c r="E121" s="884"/>
      <c r="F121" s="888"/>
      <c r="G121" s="889"/>
      <c r="H121" s="861"/>
      <c r="I121" s="890"/>
      <c r="J121" s="862"/>
      <c r="K121" s="861" t="s">
        <v>382</v>
      </c>
      <c r="L121" s="862"/>
      <c r="M121" s="863"/>
      <c r="N121" s="864"/>
      <c r="O121" s="864"/>
      <c r="P121" s="864"/>
      <c r="Q121" s="864"/>
      <c r="R121" s="864"/>
      <c r="S121" s="864"/>
      <c r="T121" s="864"/>
      <c r="U121" s="864"/>
      <c r="V121" s="864"/>
      <c r="W121" s="864"/>
      <c r="X121" s="864"/>
      <c r="Y121" s="864"/>
      <c r="Z121" s="864"/>
      <c r="AA121" s="864"/>
      <c r="AB121" s="864"/>
      <c r="AC121" s="864"/>
      <c r="AD121" s="864"/>
      <c r="AE121" s="864"/>
      <c r="AF121" s="864"/>
      <c r="AG121" s="864"/>
      <c r="AH121" s="864"/>
      <c r="AI121" s="864"/>
      <c r="AJ121" s="864"/>
      <c r="AK121" s="865"/>
      <c r="AL121" s="108"/>
    </row>
    <row r="122" spans="2:38" ht="24.95" customHeight="1" x14ac:dyDescent="0.4">
      <c r="B122" s="882"/>
      <c r="C122" s="883"/>
      <c r="D122" s="883"/>
      <c r="E122" s="884"/>
      <c r="F122" s="866" t="s">
        <v>383</v>
      </c>
      <c r="G122" s="867"/>
      <c r="H122" s="867"/>
      <c r="I122" s="867"/>
      <c r="J122" s="868"/>
      <c r="K122" s="869"/>
      <c r="L122" s="869"/>
      <c r="M122" s="869"/>
      <c r="N122" s="869"/>
      <c r="O122" s="869"/>
      <c r="P122" s="869"/>
      <c r="Q122" s="869"/>
      <c r="R122" s="869"/>
      <c r="S122" s="869"/>
      <c r="T122" s="869"/>
      <c r="U122" s="869"/>
      <c r="V122" s="869"/>
      <c r="W122" s="869"/>
      <c r="X122" s="869"/>
      <c r="Y122" s="869"/>
      <c r="Z122" s="869"/>
      <c r="AA122" s="869"/>
      <c r="AB122" s="869"/>
      <c r="AC122" s="869"/>
      <c r="AD122" s="869"/>
      <c r="AE122" s="869"/>
      <c r="AF122" s="869"/>
      <c r="AG122" s="869"/>
      <c r="AH122" s="869"/>
      <c r="AI122" s="869"/>
      <c r="AJ122" s="869"/>
      <c r="AK122" s="870"/>
      <c r="AL122" s="108"/>
    </row>
    <row r="123" spans="2:38" ht="24.95" customHeight="1" x14ac:dyDescent="0.4">
      <c r="B123" s="882"/>
      <c r="C123" s="883"/>
      <c r="D123" s="883"/>
      <c r="E123" s="884"/>
      <c r="F123" s="871" t="s">
        <v>500</v>
      </c>
      <c r="G123" s="872"/>
      <c r="H123" s="872"/>
      <c r="I123" s="872"/>
      <c r="J123" s="873"/>
      <c r="K123" s="861" t="s">
        <v>385</v>
      </c>
      <c r="L123" s="862"/>
      <c r="M123" s="874" t="s">
        <v>386</v>
      </c>
      <c r="N123" s="875"/>
      <c r="O123" s="875"/>
      <c r="P123" s="875"/>
      <c r="Q123" s="875"/>
      <c r="R123" s="875"/>
      <c r="S123" s="876"/>
      <c r="T123" s="132" t="s">
        <v>248</v>
      </c>
      <c r="U123" s="877" t="s">
        <v>387</v>
      </c>
      <c r="V123" s="877"/>
      <c r="W123" s="877"/>
      <c r="X123" s="877"/>
      <c r="Y123" s="877"/>
      <c r="Z123" s="877"/>
      <c r="AA123" s="877"/>
      <c r="AB123" s="877"/>
      <c r="AC123" s="877"/>
      <c r="AD123" s="877"/>
      <c r="AE123" s="877"/>
      <c r="AF123" s="877"/>
      <c r="AG123" s="877"/>
      <c r="AH123" s="877"/>
      <c r="AI123" s="877"/>
      <c r="AJ123" s="877"/>
      <c r="AK123" s="878"/>
      <c r="AL123" s="108"/>
    </row>
    <row r="124" spans="2:38" ht="24.95" customHeight="1" x14ac:dyDescent="0.4">
      <c r="B124" s="848" t="s">
        <v>388</v>
      </c>
      <c r="C124" s="849"/>
      <c r="D124" s="849"/>
      <c r="E124" s="850"/>
      <c r="F124" s="851" t="s">
        <v>389</v>
      </c>
      <c r="G124" s="852"/>
      <c r="H124" s="852"/>
      <c r="I124" s="852"/>
      <c r="J124" s="853"/>
      <c r="K124" s="854" t="s">
        <v>390</v>
      </c>
      <c r="L124" s="855"/>
      <c r="M124" s="855"/>
      <c r="N124" s="855"/>
      <c r="O124" s="855"/>
      <c r="P124" s="855"/>
      <c r="Q124" s="856"/>
      <c r="R124" s="133"/>
      <c r="S124" s="134"/>
      <c r="T124" s="240"/>
      <c r="U124" s="240"/>
      <c r="V124" s="240"/>
      <c r="W124" s="240"/>
      <c r="X124" s="240"/>
      <c r="Y124" s="240"/>
      <c r="Z124" s="240"/>
      <c r="AA124" s="240"/>
      <c r="AB124" s="240"/>
      <c r="AC124" s="240"/>
      <c r="AD124" s="240"/>
      <c r="AE124" s="240"/>
      <c r="AF124" s="240"/>
      <c r="AG124" s="240"/>
      <c r="AH124" s="240"/>
      <c r="AI124" s="240"/>
      <c r="AJ124" s="240"/>
      <c r="AK124" s="241"/>
      <c r="AL124" s="108"/>
    </row>
    <row r="125" spans="2:38" s="66" customFormat="1" ht="9.9499999999999993" customHeight="1" x14ac:dyDescent="0.4">
      <c r="T125" s="34"/>
      <c r="U125" s="34"/>
      <c r="V125" s="34"/>
      <c r="W125" s="34"/>
      <c r="X125" s="34"/>
      <c r="Y125" s="34"/>
      <c r="Z125" s="34"/>
      <c r="AA125" s="34"/>
      <c r="AB125" s="34"/>
      <c r="AC125" s="34"/>
      <c r="AD125" s="34"/>
      <c r="AE125" s="34"/>
      <c r="AF125" s="34"/>
      <c r="AG125" s="34"/>
      <c r="AH125" s="34"/>
      <c r="AI125" s="34"/>
      <c r="AJ125" s="34"/>
      <c r="AK125" s="34"/>
    </row>
    <row r="126" spans="2:38" s="66" customFormat="1" ht="12" customHeight="1" x14ac:dyDescent="0.4">
      <c r="B126" s="135" t="s">
        <v>155</v>
      </c>
      <c r="C126" s="136"/>
      <c r="D126" s="136"/>
      <c r="E126" s="857" t="s">
        <v>391</v>
      </c>
      <c r="F126" s="857"/>
      <c r="G126" s="857"/>
      <c r="H126" s="857"/>
      <c r="I126" s="857"/>
      <c r="J126" s="857"/>
      <c r="K126" s="857"/>
      <c r="L126" s="857"/>
      <c r="M126" s="857"/>
      <c r="N126" s="857"/>
      <c r="O126" s="857"/>
      <c r="P126" s="857"/>
      <c r="Q126" s="857"/>
      <c r="R126" s="857"/>
      <c r="S126" s="857"/>
      <c r="T126" s="857"/>
      <c r="U126" s="857"/>
      <c r="V126" s="857"/>
      <c r="W126" s="857"/>
      <c r="X126" s="857"/>
      <c r="Y126" s="857"/>
      <c r="Z126" s="857"/>
      <c r="AA126" s="857"/>
      <c r="AB126" s="857"/>
      <c r="AC126" s="857"/>
      <c r="AD126" s="857"/>
      <c r="AE126" s="857"/>
      <c r="AF126" s="857"/>
      <c r="AG126" s="857"/>
      <c r="AH126" s="857"/>
      <c r="AI126" s="857"/>
      <c r="AJ126" s="857"/>
      <c r="AK126" s="857"/>
    </row>
    <row r="127" spans="2:38" ht="12" customHeight="1" x14ac:dyDescent="0.4">
      <c r="E127" s="857" t="s">
        <v>392</v>
      </c>
      <c r="F127" s="857"/>
      <c r="G127" s="857"/>
      <c r="H127" s="857"/>
      <c r="I127" s="857"/>
      <c r="J127" s="857"/>
      <c r="K127" s="857"/>
      <c r="L127" s="857"/>
      <c r="M127" s="857"/>
      <c r="N127" s="857"/>
      <c r="O127" s="857"/>
      <c r="P127" s="857"/>
      <c r="Q127" s="857"/>
      <c r="R127" s="857"/>
      <c r="S127" s="857"/>
      <c r="T127" s="857"/>
      <c r="U127" s="857"/>
      <c r="V127" s="857"/>
      <c r="W127" s="857"/>
      <c r="X127" s="857"/>
      <c r="Y127" s="857"/>
      <c r="Z127" s="857"/>
      <c r="AA127" s="857"/>
      <c r="AB127" s="857"/>
      <c r="AC127" s="857"/>
      <c r="AD127" s="857"/>
      <c r="AE127" s="857"/>
      <c r="AF127" s="857"/>
      <c r="AG127" s="857"/>
      <c r="AH127" s="857"/>
      <c r="AI127" s="857"/>
      <c r="AJ127" s="857"/>
      <c r="AK127" s="857"/>
    </row>
    <row r="129" spans="1:33" ht="18" customHeight="1" x14ac:dyDescent="0.4">
      <c r="B129" s="34" t="s">
        <v>393</v>
      </c>
    </row>
    <row r="130" spans="1:33" ht="18" customHeight="1" x14ac:dyDescent="0.4">
      <c r="B130" s="845" t="s">
        <v>394</v>
      </c>
      <c r="C130" s="845"/>
      <c r="D130" s="845"/>
      <c r="E130" s="845"/>
      <c r="F130" s="845"/>
      <c r="G130" s="845"/>
      <c r="H130" s="845"/>
      <c r="I130" s="845"/>
      <c r="J130" s="845"/>
      <c r="K130" s="845"/>
      <c r="L130" s="845"/>
      <c r="M130" s="845"/>
      <c r="N130" s="845"/>
      <c r="O130" s="845"/>
      <c r="P130" s="845"/>
      <c r="Q130" s="845"/>
      <c r="R130" s="845"/>
      <c r="S130" s="845"/>
      <c r="T130" s="845"/>
      <c r="U130" s="845"/>
      <c r="V130" s="838" t="s">
        <v>395</v>
      </c>
      <c r="W130" s="837"/>
      <c r="X130" s="837"/>
      <c r="Y130" s="846"/>
      <c r="Z130" s="847" t="s">
        <v>396</v>
      </c>
      <c r="AA130" s="847"/>
      <c r="AB130" s="847"/>
      <c r="AC130" s="847"/>
      <c r="AD130" s="838" t="s">
        <v>397</v>
      </c>
      <c r="AE130" s="837"/>
      <c r="AF130" s="837"/>
      <c r="AG130" s="846"/>
    </row>
    <row r="131" spans="1:33" ht="18" customHeight="1" x14ac:dyDescent="0.4">
      <c r="B131" s="223" t="s">
        <v>398</v>
      </c>
      <c r="C131" s="224"/>
      <c r="D131" s="224"/>
      <c r="E131" s="224"/>
      <c r="F131" s="224"/>
      <c r="G131" s="224"/>
      <c r="H131" s="224"/>
      <c r="I131" s="224"/>
      <c r="J131" s="224"/>
      <c r="K131" s="224"/>
      <c r="L131" s="224"/>
      <c r="M131" s="224"/>
      <c r="N131" s="224"/>
      <c r="O131" s="224"/>
      <c r="P131" s="224"/>
      <c r="Q131" s="224"/>
      <c r="R131" s="224"/>
      <c r="S131" s="224"/>
      <c r="T131" s="224"/>
      <c r="U131" s="224"/>
      <c r="V131" s="224"/>
      <c r="W131" s="224"/>
      <c r="X131" s="224"/>
      <c r="Y131" s="224"/>
      <c r="Z131" s="224"/>
      <c r="AA131" s="224"/>
      <c r="AB131" s="224"/>
      <c r="AC131" s="224"/>
      <c r="AD131" s="224"/>
      <c r="AE131" s="224"/>
      <c r="AF131" s="224"/>
      <c r="AG131" s="225"/>
    </row>
    <row r="132" spans="1:33" ht="18" customHeight="1" x14ac:dyDescent="0.4">
      <c r="B132" s="226"/>
      <c r="C132" s="223" t="s">
        <v>399</v>
      </c>
      <c r="D132" s="227"/>
      <c r="E132" s="227"/>
      <c r="F132" s="227"/>
      <c r="G132" s="227"/>
      <c r="H132" s="227"/>
      <c r="I132" s="227"/>
      <c r="J132" s="227"/>
      <c r="K132" s="227"/>
      <c r="L132" s="227"/>
      <c r="M132" s="227"/>
      <c r="N132" s="227"/>
      <c r="O132" s="227"/>
      <c r="P132" s="227"/>
      <c r="Q132" s="227"/>
      <c r="R132" s="227"/>
      <c r="S132" s="227"/>
      <c r="T132" s="227"/>
      <c r="U132" s="227"/>
      <c r="V132" s="227"/>
      <c r="W132" s="227"/>
      <c r="X132" s="227"/>
      <c r="Y132" s="227"/>
      <c r="Z132" s="227"/>
      <c r="AA132" s="227"/>
      <c r="AB132" s="227"/>
      <c r="AC132" s="227"/>
      <c r="AD132" s="227"/>
      <c r="AE132" s="227"/>
      <c r="AF132" s="227"/>
      <c r="AG132" s="228"/>
    </row>
    <row r="133" spans="1:33" ht="18" customHeight="1" x14ac:dyDescent="0.4">
      <c r="B133" s="226"/>
      <c r="C133" s="229"/>
      <c r="D133" s="840" t="s">
        <v>351</v>
      </c>
      <c r="E133" s="841"/>
      <c r="F133" s="841"/>
      <c r="G133" s="841"/>
      <c r="H133" s="841"/>
      <c r="I133" s="841"/>
      <c r="J133" s="841"/>
      <c r="K133" s="841"/>
      <c r="L133" s="841"/>
      <c r="M133" s="841"/>
      <c r="N133" s="841"/>
      <c r="O133" s="841"/>
      <c r="P133" s="841"/>
      <c r="Q133" s="841"/>
      <c r="R133" s="841"/>
      <c r="S133" s="841"/>
      <c r="T133" s="841"/>
      <c r="U133" s="841"/>
      <c r="V133" s="841"/>
      <c r="W133" s="841"/>
      <c r="X133" s="841"/>
      <c r="Y133" s="841"/>
      <c r="Z133" s="841"/>
      <c r="AA133" s="841"/>
      <c r="AB133" s="841"/>
      <c r="AC133" s="841"/>
      <c r="AD133" s="841"/>
      <c r="AE133" s="841"/>
      <c r="AF133" s="841"/>
      <c r="AG133" s="842"/>
    </row>
    <row r="134" spans="1:33" ht="18" customHeight="1" x14ac:dyDescent="0.4">
      <c r="A134" s="230"/>
      <c r="B134" s="226"/>
      <c r="C134" s="229"/>
      <c r="D134" s="1192" t="s">
        <v>400</v>
      </c>
      <c r="E134" s="1193"/>
      <c r="F134" s="1193"/>
      <c r="G134" s="1193"/>
      <c r="H134" s="1193"/>
      <c r="I134" s="1193"/>
      <c r="J134" s="1193"/>
      <c r="K134" s="1193"/>
      <c r="L134" s="1193"/>
      <c r="M134" s="1193"/>
      <c r="N134" s="1193"/>
      <c r="O134" s="1193"/>
      <c r="P134" s="1193"/>
      <c r="Q134" s="1193"/>
      <c r="R134" s="1193"/>
      <c r="S134" s="1193"/>
      <c r="T134" s="1193"/>
      <c r="U134" s="1193"/>
      <c r="V134" s="835" t="s">
        <v>401</v>
      </c>
      <c r="W134" s="835"/>
      <c r="X134" s="835"/>
      <c r="Y134" s="835"/>
      <c r="Z134" s="824">
        <f>IF(AND($F$9="■",$AC$19="平日・日中"),1,0)</f>
        <v>0</v>
      </c>
      <c r="AA134" s="824"/>
      <c r="AB134" s="824"/>
      <c r="AC134" s="824"/>
      <c r="AD134" s="826">
        <f>Z134*40000</f>
        <v>0</v>
      </c>
      <c r="AE134" s="826"/>
      <c r="AF134" s="826"/>
      <c r="AG134" s="826"/>
    </row>
    <row r="135" spans="1:33" ht="18" customHeight="1" x14ac:dyDescent="0.4">
      <c r="A135" s="230"/>
      <c r="B135" s="226"/>
      <c r="C135" s="227"/>
      <c r="D135" s="1191" t="s">
        <v>402</v>
      </c>
      <c r="E135" s="1191"/>
      <c r="F135" s="1191"/>
      <c r="G135" s="1191"/>
      <c r="H135" s="1191"/>
      <c r="I135" s="1191"/>
      <c r="J135" s="1191"/>
      <c r="K135" s="1191"/>
      <c r="L135" s="1191"/>
      <c r="M135" s="1191"/>
      <c r="N135" s="1191"/>
      <c r="O135" s="1191"/>
      <c r="P135" s="1191"/>
      <c r="Q135" s="1191"/>
      <c r="R135" s="1191"/>
      <c r="S135" s="1191"/>
      <c r="T135" s="1191"/>
      <c r="U135" s="1191"/>
      <c r="V135" s="824" t="s">
        <v>403</v>
      </c>
      <c r="W135" s="824"/>
      <c r="X135" s="824"/>
      <c r="Y135" s="824"/>
      <c r="Z135" s="824">
        <f>IF(AND($F$9="■",$AC$19="休日・夜間"),1,0)</f>
        <v>0</v>
      </c>
      <c r="AA135" s="824"/>
      <c r="AB135" s="824"/>
      <c r="AC135" s="824"/>
      <c r="AD135" s="826">
        <f>Z135*50000</f>
        <v>0</v>
      </c>
      <c r="AE135" s="826"/>
      <c r="AF135" s="826"/>
      <c r="AG135" s="826"/>
    </row>
    <row r="136" spans="1:33" ht="18" customHeight="1" x14ac:dyDescent="0.4">
      <c r="B136" s="226"/>
      <c r="C136" s="227"/>
      <c r="D136" s="824" t="s">
        <v>404</v>
      </c>
      <c r="E136" s="824"/>
      <c r="F136" s="824"/>
      <c r="G136" s="824"/>
      <c r="H136" s="824"/>
      <c r="I136" s="824"/>
      <c r="J136" s="824"/>
      <c r="K136" s="824"/>
      <c r="L136" s="824"/>
      <c r="M136" s="824"/>
      <c r="N136" s="824"/>
      <c r="O136" s="824"/>
      <c r="P136" s="824"/>
      <c r="Q136" s="824"/>
      <c r="R136" s="824"/>
      <c r="S136" s="824"/>
      <c r="T136" s="824"/>
      <c r="U136" s="824"/>
      <c r="V136" s="824" t="s">
        <v>401</v>
      </c>
      <c r="W136" s="824"/>
      <c r="X136" s="824"/>
      <c r="Y136" s="824"/>
      <c r="Z136" s="824">
        <f>IF(AND($F$9="■",$H$50+$H$51+$H$52+$H$53+$H$54&gt;0),1,0)</f>
        <v>0</v>
      </c>
      <c r="AA136" s="824"/>
      <c r="AB136" s="824"/>
      <c r="AC136" s="824"/>
      <c r="AD136" s="826">
        <f t="shared" ref="AD136:AD137" si="0">Z136*40000</f>
        <v>0</v>
      </c>
      <c r="AE136" s="826"/>
      <c r="AF136" s="826"/>
      <c r="AG136" s="826"/>
    </row>
    <row r="137" spans="1:33" ht="18" customHeight="1" x14ac:dyDescent="0.4">
      <c r="B137" s="226"/>
      <c r="C137" s="227"/>
      <c r="D137" s="824" t="s">
        <v>405</v>
      </c>
      <c r="E137" s="824"/>
      <c r="F137" s="824"/>
      <c r="G137" s="824"/>
      <c r="H137" s="824"/>
      <c r="I137" s="824"/>
      <c r="J137" s="824"/>
      <c r="K137" s="824"/>
      <c r="L137" s="824"/>
      <c r="M137" s="824"/>
      <c r="N137" s="824"/>
      <c r="O137" s="824"/>
      <c r="P137" s="824"/>
      <c r="Q137" s="824"/>
      <c r="R137" s="824"/>
      <c r="S137" s="824"/>
      <c r="T137" s="824"/>
      <c r="U137" s="824"/>
      <c r="V137" s="824" t="s">
        <v>401</v>
      </c>
      <c r="W137" s="824"/>
      <c r="X137" s="824"/>
      <c r="Y137" s="824"/>
      <c r="Z137" s="824">
        <f>IF(AND($H$58="■",$F$9="■"),1,0)</f>
        <v>0</v>
      </c>
      <c r="AA137" s="824"/>
      <c r="AB137" s="824"/>
      <c r="AC137" s="824"/>
      <c r="AD137" s="826">
        <f t="shared" si="0"/>
        <v>0</v>
      </c>
      <c r="AE137" s="826"/>
      <c r="AF137" s="826"/>
      <c r="AG137" s="826"/>
    </row>
    <row r="138" spans="1:33" ht="18" customHeight="1" x14ac:dyDescent="0.4">
      <c r="B138" s="226"/>
      <c r="C138" s="227"/>
      <c r="D138" s="824" t="s">
        <v>317</v>
      </c>
      <c r="E138" s="824"/>
      <c r="F138" s="824"/>
      <c r="G138" s="824"/>
      <c r="H138" s="824"/>
      <c r="I138" s="824"/>
      <c r="J138" s="824"/>
      <c r="K138" s="824"/>
      <c r="L138" s="824"/>
      <c r="M138" s="824"/>
      <c r="N138" s="824"/>
      <c r="O138" s="824"/>
      <c r="P138" s="824"/>
      <c r="Q138" s="824"/>
      <c r="R138" s="824"/>
      <c r="S138" s="824"/>
      <c r="T138" s="824"/>
      <c r="U138" s="824"/>
      <c r="V138" s="824" t="s">
        <v>406</v>
      </c>
      <c r="W138" s="824"/>
      <c r="X138" s="824"/>
      <c r="Y138" s="824"/>
      <c r="Z138" s="824">
        <f>IF(AND($F$9="■",$H$82="■"),1,0)</f>
        <v>0</v>
      </c>
      <c r="AA138" s="824"/>
      <c r="AB138" s="824"/>
      <c r="AC138" s="824"/>
      <c r="AD138" s="826">
        <f>Z138*10000</f>
        <v>0</v>
      </c>
      <c r="AE138" s="826"/>
      <c r="AF138" s="826"/>
      <c r="AG138" s="826"/>
    </row>
    <row r="139" spans="1:33" ht="18" customHeight="1" x14ac:dyDescent="0.4">
      <c r="B139" s="226"/>
      <c r="C139" s="227"/>
      <c r="D139" s="824" t="s">
        <v>407</v>
      </c>
      <c r="E139" s="824"/>
      <c r="F139" s="824"/>
      <c r="G139" s="824"/>
      <c r="H139" s="824"/>
      <c r="I139" s="824"/>
      <c r="J139" s="824"/>
      <c r="K139" s="824"/>
      <c r="L139" s="824"/>
      <c r="M139" s="824"/>
      <c r="N139" s="824"/>
      <c r="O139" s="824"/>
      <c r="P139" s="824"/>
      <c r="Q139" s="824"/>
      <c r="R139" s="824"/>
      <c r="S139" s="824"/>
      <c r="T139" s="824"/>
      <c r="U139" s="824"/>
      <c r="V139" s="824" t="s">
        <v>401</v>
      </c>
      <c r="W139" s="824"/>
      <c r="X139" s="824"/>
      <c r="Y139" s="824"/>
      <c r="Z139" s="824">
        <f>IF(AND($F$9="■",$H$88="■",$AC$19="平日・日中"),1,0)</f>
        <v>0</v>
      </c>
      <c r="AA139" s="824"/>
      <c r="AB139" s="824"/>
      <c r="AC139" s="824"/>
      <c r="AD139" s="826">
        <f>Z139*40000</f>
        <v>0</v>
      </c>
      <c r="AE139" s="826"/>
      <c r="AF139" s="826"/>
      <c r="AG139" s="826"/>
    </row>
    <row r="140" spans="1:33" ht="18" customHeight="1" x14ac:dyDescent="0.4">
      <c r="B140" s="226"/>
      <c r="C140" s="227"/>
      <c r="D140" s="824" t="s">
        <v>408</v>
      </c>
      <c r="E140" s="824"/>
      <c r="F140" s="824"/>
      <c r="G140" s="824"/>
      <c r="H140" s="824"/>
      <c r="I140" s="824"/>
      <c r="J140" s="824"/>
      <c r="K140" s="824"/>
      <c r="L140" s="824"/>
      <c r="M140" s="824"/>
      <c r="N140" s="824"/>
      <c r="O140" s="824"/>
      <c r="P140" s="824"/>
      <c r="Q140" s="824"/>
      <c r="R140" s="824"/>
      <c r="S140" s="824"/>
      <c r="T140" s="824"/>
      <c r="U140" s="824"/>
      <c r="V140" s="824" t="s">
        <v>403</v>
      </c>
      <c r="W140" s="824"/>
      <c r="X140" s="824"/>
      <c r="Y140" s="824"/>
      <c r="Z140" s="824">
        <f>IF(AND($F$9="■",$H$88="■",$AC$19="休日・夜間"),1,0)</f>
        <v>0</v>
      </c>
      <c r="AA140" s="824"/>
      <c r="AB140" s="824"/>
      <c r="AC140" s="824"/>
      <c r="AD140" s="826">
        <f>Z140*50000</f>
        <v>0</v>
      </c>
      <c r="AE140" s="826"/>
      <c r="AF140" s="826"/>
      <c r="AG140" s="826"/>
    </row>
    <row r="141" spans="1:33" ht="18" customHeight="1" x14ac:dyDescent="0.4">
      <c r="B141" s="226"/>
      <c r="C141" s="226"/>
      <c r="D141" s="840" t="s">
        <v>312</v>
      </c>
      <c r="E141" s="841"/>
      <c r="F141" s="841"/>
      <c r="G141" s="841"/>
      <c r="H141" s="841"/>
      <c r="I141" s="841"/>
      <c r="J141" s="841"/>
      <c r="K141" s="841"/>
      <c r="L141" s="841"/>
      <c r="M141" s="841"/>
      <c r="N141" s="841"/>
      <c r="O141" s="841"/>
      <c r="P141" s="841"/>
      <c r="Q141" s="841"/>
      <c r="R141" s="841"/>
      <c r="S141" s="841"/>
      <c r="T141" s="841"/>
      <c r="U141" s="841"/>
      <c r="V141" s="841"/>
      <c r="W141" s="841"/>
      <c r="X141" s="841"/>
      <c r="Y141" s="841"/>
      <c r="Z141" s="841"/>
      <c r="AA141" s="841"/>
      <c r="AB141" s="841"/>
      <c r="AC141" s="841"/>
      <c r="AD141" s="841"/>
      <c r="AE141" s="841"/>
      <c r="AF141" s="841"/>
      <c r="AG141" s="842"/>
    </row>
    <row r="142" spans="1:33" ht="18" customHeight="1" x14ac:dyDescent="0.4">
      <c r="B142" s="226"/>
      <c r="C142" s="226"/>
      <c r="D142" s="843" t="s">
        <v>411</v>
      </c>
      <c r="E142" s="835"/>
      <c r="F142" s="835"/>
      <c r="G142" s="835"/>
      <c r="H142" s="835"/>
      <c r="I142" s="835"/>
      <c r="J142" s="835"/>
      <c r="K142" s="835"/>
      <c r="L142" s="835"/>
      <c r="M142" s="835"/>
      <c r="N142" s="835"/>
      <c r="O142" s="835"/>
      <c r="P142" s="835"/>
      <c r="Q142" s="835"/>
      <c r="R142" s="835"/>
      <c r="S142" s="835"/>
      <c r="T142" s="835"/>
      <c r="U142" s="835"/>
      <c r="V142" s="835" t="s">
        <v>401</v>
      </c>
      <c r="W142" s="835"/>
      <c r="X142" s="835"/>
      <c r="Y142" s="835"/>
      <c r="Z142" s="824">
        <f>IF(AND($F$10="■",COUNTA($E$28:$G$28),$AC$19="平日・日中"),1,0)</f>
        <v>0</v>
      </c>
      <c r="AA142" s="824"/>
      <c r="AB142" s="824"/>
      <c r="AC142" s="824"/>
      <c r="AD142" s="826">
        <f>Z142*40000</f>
        <v>0</v>
      </c>
      <c r="AE142" s="826"/>
      <c r="AF142" s="826"/>
      <c r="AG142" s="826"/>
    </row>
    <row r="143" spans="1:33" ht="18" customHeight="1" x14ac:dyDescent="0.4">
      <c r="B143" s="226"/>
      <c r="C143" s="227"/>
      <c r="D143" s="839" t="s">
        <v>412</v>
      </c>
      <c r="E143" s="824"/>
      <c r="F143" s="824"/>
      <c r="G143" s="824"/>
      <c r="H143" s="824"/>
      <c r="I143" s="824"/>
      <c r="J143" s="824"/>
      <c r="K143" s="824"/>
      <c r="L143" s="824"/>
      <c r="M143" s="824"/>
      <c r="N143" s="824"/>
      <c r="O143" s="824"/>
      <c r="P143" s="824"/>
      <c r="Q143" s="824"/>
      <c r="R143" s="824"/>
      <c r="S143" s="824"/>
      <c r="T143" s="824"/>
      <c r="U143" s="824"/>
      <c r="V143" s="824" t="s">
        <v>403</v>
      </c>
      <c r="W143" s="824"/>
      <c r="X143" s="824"/>
      <c r="Y143" s="824"/>
      <c r="Z143" s="824">
        <f>IF(AND($F$10="■",COUNTA($E$28:$G$28),$AC$19="休日・夜間"),1,0)</f>
        <v>0</v>
      </c>
      <c r="AA143" s="824"/>
      <c r="AB143" s="824"/>
      <c r="AC143" s="824"/>
      <c r="AD143" s="826">
        <f>Z143*50000</f>
        <v>0</v>
      </c>
      <c r="AE143" s="826"/>
      <c r="AF143" s="826"/>
      <c r="AG143" s="826"/>
    </row>
    <row r="144" spans="1:33" ht="18" customHeight="1" x14ac:dyDescent="0.4">
      <c r="B144" s="226"/>
      <c r="C144" s="227"/>
      <c r="D144" s="824" t="s">
        <v>413</v>
      </c>
      <c r="E144" s="824"/>
      <c r="F144" s="824"/>
      <c r="G144" s="824"/>
      <c r="H144" s="824"/>
      <c r="I144" s="824"/>
      <c r="J144" s="824"/>
      <c r="K144" s="824"/>
      <c r="L144" s="824"/>
      <c r="M144" s="824"/>
      <c r="N144" s="824"/>
      <c r="O144" s="824"/>
      <c r="P144" s="824"/>
      <c r="Q144" s="824"/>
      <c r="R144" s="824"/>
      <c r="S144" s="824"/>
      <c r="T144" s="824"/>
      <c r="U144" s="824"/>
      <c r="V144" s="824" t="s">
        <v>401</v>
      </c>
      <c r="W144" s="824"/>
      <c r="X144" s="824"/>
      <c r="Y144" s="824"/>
      <c r="Z144" s="824">
        <f>IF(AND($F$11="■",$AC$19="平日・日中"),1,0)</f>
        <v>0</v>
      </c>
      <c r="AA144" s="824"/>
      <c r="AB144" s="824"/>
      <c r="AC144" s="824"/>
      <c r="AD144" s="826">
        <f>Z144*40000</f>
        <v>0</v>
      </c>
      <c r="AE144" s="826"/>
      <c r="AF144" s="826"/>
      <c r="AG144" s="826"/>
    </row>
    <row r="145" spans="2:33" ht="18" customHeight="1" x14ac:dyDescent="0.4">
      <c r="B145" s="226"/>
      <c r="C145" s="227"/>
      <c r="D145" s="824" t="s">
        <v>414</v>
      </c>
      <c r="E145" s="824"/>
      <c r="F145" s="824"/>
      <c r="G145" s="824"/>
      <c r="H145" s="824"/>
      <c r="I145" s="824"/>
      <c r="J145" s="824"/>
      <c r="K145" s="824"/>
      <c r="L145" s="824"/>
      <c r="M145" s="824"/>
      <c r="N145" s="824"/>
      <c r="O145" s="824"/>
      <c r="P145" s="824"/>
      <c r="Q145" s="824"/>
      <c r="R145" s="824"/>
      <c r="S145" s="824"/>
      <c r="T145" s="824"/>
      <c r="U145" s="824"/>
      <c r="V145" s="824" t="s">
        <v>403</v>
      </c>
      <c r="W145" s="824"/>
      <c r="X145" s="824"/>
      <c r="Y145" s="824"/>
      <c r="Z145" s="824">
        <f>IF(AND($F$11="■",$AC$19="休日・夜間"),1,0)</f>
        <v>0</v>
      </c>
      <c r="AA145" s="824"/>
      <c r="AB145" s="824"/>
      <c r="AC145" s="824"/>
      <c r="AD145" s="826">
        <f>Z145*50000</f>
        <v>0</v>
      </c>
      <c r="AE145" s="826"/>
      <c r="AF145" s="826"/>
      <c r="AG145" s="826"/>
    </row>
    <row r="146" spans="2:33" ht="18" customHeight="1" x14ac:dyDescent="0.4">
      <c r="B146" s="226"/>
      <c r="C146" s="227"/>
      <c r="D146" s="839" t="s">
        <v>415</v>
      </c>
      <c r="E146" s="839"/>
      <c r="F146" s="839"/>
      <c r="G146" s="839"/>
      <c r="H146" s="839"/>
      <c r="I146" s="839"/>
      <c r="J146" s="839"/>
      <c r="K146" s="839"/>
      <c r="L146" s="839"/>
      <c r="M146" s="839"/>
      <c r="N146" s="839"/>
      <c r="O146" s="839"/>
      <c r="P146" s="839"/>
      <c r="Q146" s="839"/>
      <c r="R146" s="839"/>
      <c r="S146" s="839"/>
      <c r="T146" s="839"/>
      <c r="U146" s="839"/>
      <c r="V146" s="824" t="s">
        <v>401</v>
      </c>
      <c r="W146" s="824"/>
      <c r="X146" s="824"/>
      <c r="Y146" s="824"/>
      <c r="Z146" s="824">
        <f>IF(AND($F$12="■",$AC$19="平日・日中"),IF(AND(COUNTA($E$61:$G$65),COUNTA($E$50:$G$54)&gt;0),2,IF(OR(COUNTA($E$61:$G$65),COUNTA($E$50:$G$54)&gt;0),1,0)),0)</f>
        <v>0</v>
      </c>
      <c r="AA146" s="824"/>
      <c r="AB146" s="824"/>
      <c r="AC146" s="824"/>
      <c r="AD146" s="826">
        <f>Z146*40000</f>
        <v>0</v>
      </c>
      <c r="AE146" s="826"/>
      <c r="AF146" s="826"/>
      <c r="AG146" s="826"/>
    </row>
    <row r="147" spans="2:33" ht="18" customHeight="1" x14ac:dyDescent="0.4">
      <c r="B147" s="226"/>
      <c r="C147" s="227"/>
      <c r="D147" s="839" t="s">
        <v>416</v>
      </c>
      <c r="E147" s="839"/>
      <c r="F147" s="839"/>
      <c r="G147" s="839"/>
      <c r="H147" s="839"/>
      <c r="I147" s="839"/>
      <c r="J147" s="839"/>
      <c r="K147" s="839"/>
      <c r="L147" s="839"/>
      <c r="M147" s="839"/>
      <c r="N147" s="839"/>
      <c r="O147" s="839"/>
      <c r="P147" s="839"/>
      <c r="Q147" s="839"/>
      <c r="R147" s="839"/>
      <c r="S147" s="839"/>
      <c r="T147" s="839"/>
      <c r="U147" s="839"/>
      <c r="V147" s="824" t="s">
        <v>403</v>
      </c>
      <c r="W147" s="824"/>
      <c r="X147" s="824"/>
      <c r="Y147" s="824"/>
      <c r="Z147" s="824">
        <f>IF(AND($F$12="■",$AC$19="休日・夜間"),IF(AND(COUNTA($E$61:$G$65),COUNTA($E$50:$G$54)),2,IF(OR(COUNTA($E$61:$G$65),COUNTA($E$50:$G$54)),1,0)),0)</f>
        <v>0</v>
      </c>
      <c r="AA147" s="824"/>
      <c r="AB147" s="824"/>
      <c r="AC147" s="824"/>
      <c r="AD147" s="826">
        <f>Z147*50000</f>
        <v>0</v>
      </c>
      <c r="AE147" s="826"/>
      <c r="AF147" s="826"/>
      <c r="AG147" s="826"/>
    </row>
    <row r="148" spans="2:33" ht="18" customHeight="1" x14ac:dyDescent="0.4">
      <c r="B148" s="226"/>
      <c r="C148" s="227"/>
      <c r="D148" s="839" t="s">
        <v>419</v>
      </c>
      <c r="E148" s="839"/>
      <c r="F148" s="839"/>
      <c r="G148" s="839"/>
      <c r="H148" s="839"/>
      <c r="I148" s="839"/>
      <c r="J148" s="839"/>
      <c r="K148" s="839"/>
      <c r="L148" s="839"/>
      <c r="M148" s="839"/>
      <c r="N148" s="839"/>
      <c r="O148" s="839"/>
      <c r="P148" s="839"/>
      <c r="Q148" s="839"/>
      <c r="R148" s="839"/>
      <c r="S148" s="839"/>
      <c r="T148" s="839"/>
      <c r="U148" s="839"/>
      <c r="V148" s="824" t="s">
        <v>406</v>
      </c>
      <c r="W148" s="824"/>
      <c r="X148" s="824"/>
      <c r="Y148" s="824"/>
      <c r="Z148" s="824">
        <f>IF(AND($F$12="■",$H$82="■"),1,0)</f>
        <v>0</v>
      </c>
      <c r="AA148" s="824"/>
      <c r="AB148" s="824"/>
      <c r="AC148" s="824"/>
      <c r="AD148" s="826">
        <f>Z148*10000</f>
        <v>0</v>
      </c>
      <c r="AE148" s="826"/>
      <c r="AF148" s="826"/>
      <c r="AG148" s="826"/>
    </row>
    <row r="149" spans="2:33" ht="18" customHeight="1" x14ac:dyDescent="0.4">
      <c r="B149" s="226"/>
      <c r="C149" s="227"/>
      <c r="D149" s="824" t="s">
        <v>420</v>
      </c>
      <c r="E149" s="824"/>
      <c r="F149" s="824"/>
      <c r="G149" s="824"/>
      <c r="H149" s="824"/>
      <c r="I149" s="824"/>
      <c r="J149" s="824"/>
      <c r="K149" s="824"/>
      <c r="L149" s="824"/>
      <c r="M149" s="824"/>
      <c r="N149" s="824"/>
      <c r="O149" s="824"/>
      <c r="P149" s="824"/>
      <c r="Q149" s="824"/>
      <c r="R149" s="824"/>
      <c r="S149" s="824"/>
      <c r="T149" s="824"/>
      <c r="U149" s="824"/>
      <c r="V149" s="824" t="s">
        <v>401</v>
      </c>
      <c r="W149" s="824"/>
      <c r="X149" s="824"/>
      <c r="Y149" s="824"/>
      <c r="Z149" s="824">
        <f>IF(AND($F$12="■",COUNTA(E91:G100),$AC$19="平日・日中"),1,0)</f>
        <v>0</v>
      </c>
      <c r="AA149" s="824"/>
      <c r="AB149" s="824"/>
      <c r="AC149" s="824"/>
      <c r="AD149" s="826">
        <f>Z149*40000</f>
        <v>0</v>
      </c>
      <c r="AE149" s="826"/>
      <c r="AF149" s="826"/>
      <c r="AG149" s="826"/>
    </row>
    <row r="150" spans="2:33" ht="18" customHeight="1" x14ac:dyDescent="0.4">
      <c r="B150" s="226"/>
      <c r="C150" s="227"/>
      <c r="D150" s="824" t="s">
        <v>421</v>
      </c>
      <c r="E150" s="824"/>
      <c r="F150" s="824"/>
      <c r="G150" s="824"/>
      <c r="H150" s="824"/>
      <c r="I150" s="824"/>
      <c r="J150" s="824"/>
      <c r="K150" s="824"/>
      <c r="L150" s="824"/>
      <c r="M150" s="824"/>
      <c r="N150" s="824"/>
      <c r="O150" s="824"/>
      <c r="P150" s="824"/>
      <c r="Q150" s="824"/>
      <c r="R150" s="824"/>
      <c r="S150" s="824"/>
      <c r="T150" s="824"/>
      <c r="U150" s="824"/>
      <c r="V150" s="824" t="s">
        <v>403</v>
      </c>
      <c r="W150" s="824"/>
      <c r="X150" s="824"/>
      <c r="Y150" s="824"/>
      <c r="Z150" s="824">
        <f>IF(AND($F$12="■",COUNTA(E91:G100),$AC$19="休日・夜間"),1,0)</f>
        <v>0</v>
      </c>
      <c r="AA150" s="824"/>
      <c r="AB150" s="824"/>
      <c r="AC150" s="824"/>
      <c r="AD150" s="826">
        <f>Z150*50000</f>
        <v>0</v>
      </c>
      <c r="AE150" s="826"/>
      <c r="AF150" s="826"/>
      <c r="AG150" s="826"/>
    </row>
    <row r="151" spans="2:33" ht="18" customHeight="1" x14ac:dyDescent="0.4">
      <c r="B151" s="226"/>
      <c r="C151" s="226"/>
      <c r="D151" s="831" t="s">
        <v>422</v>
      </c>
      <c r="E151" s="831"/>
      <c r="F151" s="831"/>
      <c r="G151" s="831"/>
      <c r="H151" s="831"/>
      <c r="I151" s="831"/>
      <c r="J151" s="831"/>
      <c r="K151" s="831"/>
      <c r="L151" s="831"/>
      <c r="M151" s="831"/>
      <c r="N151" s="831"/>
      <c r="O151" s="831"/>
      <c r="P151" s="831"/>
      <c r="Q151" s="831"/>
      <c r="R151" s="831"/>
      <c r="S151" s="831"/>
      <c r="T151" s="831"/>
      <c r="U151" s="831"/>
      <c r="V151" s="831" t="s">
        <v>423</v>
      </c>
      <c r="W151" s="831"/>
      <c r="X151" s="831"/>
      <c r="Y151" s="831"/>
      <c r="Z151" s="824">
        <f>IF($F$13="■",1,0)</f>
        <v>0</v>
      </c>
      <c r="AA151" s="824"/>
      <c r="AB151" s="824"/>
      <c r="AC151" s="824"/>
      <c r="AD151" s="826" t="s">
        <v>423</v>
      </c>
      <c r="AE151" s="826"/>
      <c r="AF151" s="826"/>
      <c r="AG151" s="826"/>
    </row>
    <row r="152" spans="2:33" ht="18" customHeight="1" x14ac:dyDescent="0.4">
      <c r="B152" s="226"/>
      <c r="C152" s="832" t="s">
        <v>424</v>
      </c>
      <c r="D152" s="833"/>
      <c r="E152" s="833"/>
      <c r="F152" s="833"/>
      <c r="G152" s="833"/>
      <c r="H152" s="833"/>
      <c r="I152" s="833"/>
      <c r="J152" s="833"/>
      <c r="K152" s="833"/>
      <c r="L152" s="833"/>
      <c r="M152" s="833"/>
      <c r="N152" s="833"/>
      <c r="O152" s="833"/>
      <c r="P152" s="833"/>
      <c r="Q152" s="833"/>
      <c r="R152" s="833"/>
      <c r="S152" s="833"/>
      <c r="T152" s="833"/>
      <c r="U152" s="833"/>
      <c r="V152" s="833"/>
      <c r="W152" s="833"/>
      <c r="X152" s="833"/>
      <c r="Y152" s="833"/>
      <c r="Z152" s="833"/>
      <c r="AA152" s="833"/>
      <c r="AB152" s="833"/>
      <c r="AC152" s="833"/>
      <c r="AD152" s="833"/>
      <c r="AE152" s="833"/>
      <c r="AF152" s="833"/>
      <c r="AG152" s="834"/>
    </row>
    <row r="153" spans="2:33" ht="18" customHeight="1" x14ac:dyDescent="0.4">
      <c r="B153" s="226"/>
      <c r="C153" s="227"/>
      <c r="D153" s="824" t="s">
        <v>426</v>
      </c>
      <c r="E153" s="824"/>
      <c r="F153" s="824"/>
      <c r="G153" s="824"/>
      <c r="H153" s="824"/>
      <c r="I153" s="824"/>
      <c r="J153" s="824"/>
      <c r="K153" s="824"/>
      <c r="L153" s="824"/>
      <c r="M153" s="824"/>
      <c r="N153" s="824"/>
      <c r="O153" s="824"/>
      <c r="P153" s="824"/>
      <c r="Q153" s="824"/>
      <c r="R153" s="824"/>
      <c r="S153" s="824"/>
      <c r="T153" s="824"/>
      <c r="U153" s="824"/>
      <c r="V153" s="824" t="s">
        <v>668</v>
      </c>
      <c r="W153" s="824"/>
      <c r="X153" s="824"/>
      <c r="Y153" s="824"/>
      <c r="Z153" s="1194">
        <f>IF($F$9="■",COUNTIFS($N$28:$P$28,"50M"),COUNTIFS($E$28:$G$28,"新設",$N$28:$P$28,"50M")+COUNTIFS($Q$28:$S$28,"50M"))</f>
        <v>0</v>
      </c>
      <c r="AA153" s="1194"/>
      <c r="AB153" s="1194"/>
      <c r="AC153" s="1194"/>
      <c r="AD153" s="826">
        <f>Z153*95000</f>
        <v>0</v>
      </c>
      <c r="AE153" s="826"/>
      <c r="AF153" s="826"/>
      <c r="AG153" s="826"/>
    </row>
    <row r="154" spans="2:33" ht="18" customHeight="1" x14ac:dyDescent="0.4">
      <c r="B154" s="226"/>
      <c r="C154" s="227"/>
      <c r="D154" s="824" t="s">
        <v>428</v>
      </c>
      <c r="E154" s="824"/>
      <c r="F154" s="824"/>
      <c r="G154" s="824"/>
      <c r="H154" s="824"/>
      <c r="I154" s="824"/>
      <c r="J154" s="824"/>
      <c r="K154" s="824"/>
      <c r="L154" s="824"/>
      <c r="M154" s="824"/>
      <c r="N154" s="824"/>
      <c r="O154" s="824"/>
      <c r="P154" s="824"/>
      <c r="Q154" s="824"/>
      <c r="R154" s="824"/>
      <c r="S154" s="824"/>
      <c r="T154" s="824"/>
      <c r="U154" s="824"/>
      <c r="V154" s="824" t="s">
        <v>669</v>
      </c>
      <c r="W154" s="824"/>
      <c r="X154" s="824"/>
      <c r="Y154" s="824"/>
      <c r="Z154" s="825">
        <f>IF($F$9="■",COUNTIFS($N$28:$P$28,"100M"),COUNTIFS($E$28:$G$28,"新設",$N$28:$P$28,"100M")+COUNTIFS($Q$28:$S$28,"100M"))</f>
        <v>0</v>
      </c>
      <c r="AA154" s="825"/>
      <c r="AB154" s="825"/>
      <c r="AC154" s="825"/>
      <c r="AD154" s="826">
        <f>Z154*107000</f>
        <v>0</v>
      </c>
      <c r="AE154" s="826"/>
      <c r="AF154" s="826"/>
      <c r="AG154" s="826"/>
    </row>
    <row r="155" spans="2:33" ht="18" customHeight="1" x14ac:dyDescent="0.4">
      <c r="B155" s="226"/>
      <c r="C155" s="227"/>
      <c r="D155" s="824" t="s">
        <v>429</v>
      </c>
      <c r="E155" s="824"/>
      <c r="F155" s="824"/>
      <c r="G155" s="824"/>
      <c r="H155" s="824"/>
      <c r="I155" s="824"/>
      <c r="J155" s="824"/>
      <c r="K155" s="824"/>
      <c r="L155" s="824"/>
      <c r="M155" s="824"/>
      <c r="N155" s="824"/>
      <c r="O155" s="824"/>
      <c r="P155" s="824"/>
      <c r="Q155" s="824"/>
      <c r="R155" s="824"/>
      <c r="S155" s="824"/>
      <c r="T155" s="824"/>
      <c r="U155" s="824"/>
      <c r="V155" s="824" t="s">
        <v>670</v>
      </c>
      <c r="W155" s="824"/>
      <c r="X155" s="824"/>
      <c r="Y155" s="824"/>
      <c r="Z155" s="825">
        <f>IF($F$9="■",COUNTIFS($N$28:$P$28,"200M"),COUNTIFS($E$28:$G$28,"新設",$N$28:$P$28,"200M")+COUNTIFS($Q$28:$S$28,"200M"))</f>
        <v>0</v>
      </c>
      <c r="AA155" s="825"/>
      <c r="AB155" s="825"/>
      <c r="AC155" s="825"/>
      <c r="AD155" s="826">
        <f>Z155*130000</f>
        <v>0</v>
      </c>
      <c r="AE155" s="826"/>
      <c r="AF155" s="826"/>
      <c r="AG155" s="826"/>
    </row>
    <row r="156" spans="2:33" ht="18" customHeight="1" x14ac:dyDescent="0.4">
      <c r="B156" s="226"/>
      <c r="C156" s="227"/>
      <c r="D156" s="824" t="s">
        <v>430</v>
      </c>
      <c r="E156" s="824"/>
      <c r="F156" s="824"/>
      <c r="G156" s="824"/>
      <c r="H156" s="824"/>
      <c r="I156" s="824"/>
      <c r="J156" s="824"/>
      <c r="K156" s="824"/>
      <c r="L156" s="824"/>
      <c r="M156" s="824"/>
      <c r="N156" s="824"/>
      <c r="O156" s="824"/>
      <c r="P156" s="824"/>
      <c r="Q156" s="824"/>
      <c r="R156" s="824"/>
      <c r="S156" s="824"/>
      <c r="T156" s="824"/>
      <c r="U156" s="824"/>
      <c r="V156" s="824" t="s">
        <v>427</v>
      </c>
      <c r="W156" s="824"/>
      <c r="X156" s="824"/>
      <c r="Y156" s="824"/>
      <c r="Z156" s="825">
        <f>IF($F$9="■",COUNTIFS($N$28:$P$28,"500M"),COUNTIFS($E$28:$G$28,"新設",$N$28:$P$28,"500M")+COUNTIFS($Q$28:$S$28,"500M"))</f>
        <v>0</v>
      </c>
      <c r="AA156" s="825"/>
      <c r="AB156" s="825"/>
      <c r="AC156" s="825"/>
      <c r="AD156" s="826">
        <f>Z156*170000</f>
        <v>0</v>
      </c>
      <c r="AE156" s="826"/>
      <c r="AF156" s="826"/>
      <c r="AG156" s="826"/>
    </row>
    <row r="157" spans="2:33" ht="18" customHeight="1" x14ac:dyDescent="0.4">
      <c r="B157" s="226"/>
      <c r="C157" s="227"/>
      <c r="D157" s="824" t="s">
        <v>511</v>
      </c>
      <c r="E157" s="824"/>
      <c r="F157" s="824"/>
      <c r="G157" s="824"/>
      <c r="H157" s="824"/>
      <c r="I157" s="824"/>
      <c r="J157" s="824"/>
      <c r="K157" s="824"/>
      <c r="L157" s="824"/>
      <c r="M157" s="824"/>
      <c r="N157" s="824"/>
      <c r="O157" s="824"/>
      <c r="P157" s="824"/>
      <c r="Q157" s="824"/>
      <c r="R157" s="824"/>
      <c r="S157" s="824"/>
      <c r="T157" s="824"/>
      <c r="U157" s="824"/>
      <c r="V157" s="824" t="s">
        <v>671</v>
      </c>
      <c r="W157" s="824"/>
      <c r="X157" s="824"/>
      <c r="Y157" s="824"/>
      <c r="Z157" s="825">
        <f>IF($F$9="■",COUNTIFS($N$28:$P$28,"1G"),COUNTIFS($E$28:$G$28,"新設",$N$28:$P$28,"1G")+COUNTIFS($Q$28:$S$28,"1G"))</f>
        <v>0</v>
      </c>
      <c r="AA157" s="825"/>
      <c r="AB157" s="825"/>
      <c r="AC157" s="825"/>
      <c r="AD157" s="826">
        <f>Z157*270000</f>
        <v>0</v>
      </c>
      <c r="AE157" s="826"/>
      <c r="AF157" s="826"/>
      <c r="AG157" s="826"/>
    </row>
    <row r="158" spans="2:33" ht="18" customHeight="1" x14ac:dyDescent="0.4">
      <c r="B158" s="226"/>
      <c r="C158" s="227"/>
      <c r="D158" s="824" t="s">
        <v>432</v>
      </c>
      <c r="E158" s="824"/>
      <c r="F158" s="824"/>
      <c r="G158" s="824"/>
      <c r="H158" s="824"/>
      <c r="I158" s="824"/>
      <c r="J158" s="824"/>
      <c r="K158" s="824"/>
      <c r="L158" s="824"/>
      <c r="M158" s="824"/>
      <c r="N158" s="824"/>
      <c r="O158" s="824"/>
      <c r="P158" s="824"/>
      <c r="Q158" s="824"/>
      <c r="R158" s="824"/>
      <c r="S158" s="824"/>
      <c r="T158" s="824"/>
      <c r="U158" s="824"/>
      <c r="V158" s="824" t="s">
        <v>433</v>
      </c>
      <c r="W158" s="824"/>
      <c r="X158" s="824"/>
      <c r="Y158" s="824"/>
      <c r="Z158" s="830">
        <f>SUMIF($E$50:$E$54,"新設",$H$50:$H$54)+SUMIF($E$50:$E$54,"変更",$N$50:$N$54)+SUMIF($E$50:$E$54,"削除",$N$50:$N$54)</f>
        <v>0</v>
      </c>
      <c r="AA158" s="828"/>
      <c r="AB158" s="828"/>
      <c r="AC158" s="829"/>
      <c r="AD158" s="826">
        <f>Z158*80000</f>
        <v>0</v>
      </c>
      <c r="AE158" s="826"/>
      <c r="AF158" s="826"/>
      <c r="AG158" s="826"/>
    </row>
    <row r="159" spans="2:33" ht="18" customHeight="1" x14ac:dyDescent="0.4">
      <c r="B159" s="231"/>
      <c r="C159" s="232"/>
      <c r="D159" s="824" t="s">
        <v>434</v>
      </c>
      <c r="E159" s="824"/>
      <c r="F159" s="824"/>
      <c r="G159" s="824"/>
      <c r="H159" s="824"/>
      <c r="I159" s="824"/>
      <c r="J159" s="824"/>
      <c r="K159" s="824"/>
      <c r="L159" s="824"/>
      <c r="M159" s="824"/>
      <c r="N159" s="824"/>
      <c r="O159" s="824"/>
      <c r="P159" s="824"/>
      <c r="Q159" s="824"/>
      <c r="R159" s="824"/>
      <c r="S159" s="824"/>
      <c r="T159" s="824"/>
      <c r="U159" s="824"/>
      <c r="V159" s="824" t="s">
        <v>401</v>
      </c>
      <c r="W159" s="824"/>
      <c r="X159" s="824"/>
      <c r="Y159" s="824"/>
      <c r="Z159" s="827">
        <f>IF($H$58="■",SUMIF($E$61:$E$65,"新設",$H$61:$H$65)+SUMIF($E$61:$E$65,"変更",$N$61:$N$65)+SUMIF($E$61:$E$65,"削除",$N$61:$N$65),0)</f>
        <v>0</v>
      </c>
      <c r="AA159" s="828"/>
      <c r="AB159" s="828"/>
      <c r="AC159" s="829"/>
      <c r="AD159" s="826">
        <f>Z159*40000</f>
        <v>0</v>
      </c>
      <c r="AE159" s="826"/>
      <c r="AF159" s="826"/>
      <c r="AG159" s="826"/>
    </row>
  </sheetData>
  <mergeCells count="424">
    <mergeCell ref="D157:U157"/>
    <mergeCell ref="V157:Y157"/>
    <mergeCell ref="Z157:AC157"/>
    <mergeCell ref="AD157:AG157"/>
    <mergeCell ref="D158:U158"/>
    <mergeCell ref="V158:Y158"/>
    <mergeCell ref="Z158:AC158"/>
    <mergeCell ref="AD158:AG158"/>
    <mergeCell ref="D159:U159"/>
    <mergeCell ref="V159:Y159"/>
    <mergeCell ref="Z159:AC159"/>
    <mergeCell ref="AD159:AG159"/>
    <mergeCell ref="D154:U154"/>
    <mergeCell ref="V154:Y154"/>
    <mergeCell ref="Z154:AC154"/>
    <mergeCell ref="AD154:AG154"/>
    <mergeCell ref="D155:U155"/>
    <mergeCell ref="V155:Y155"/>
    <mergeCell ref="Z155:AC155"/>
    <mergeCell ref="AD155:AG155"/>
    <mergeCell ref="D156:U156"/>
    <mergeCell ref="V156:Y156"/>
    <mergeCell ref="Z156:AC156"/>
    <mergeCell ref="AD156:AG156"/>
    <mergeCell ref="D151:U151"/>
    <mergeCell ref="V151:Y151"/>
    <mergeCell ref="Z151:AC151"/>
    <mergeCell ref="AD151:AG151"/>
    <mergeCell ref="C152:AG152"/>
    <mergeCell ref="D153:U153"/>
    <mergeCell ref="V153:Y153"/>
    <mergeCell ref="Z153:AC153"/>
    <mergeCell ref="AD153:AG153"/>
    <mergeCell ref="D148:U148"/>
    <mergeCell ref="V148:Y148"/>
    <mergeCell ref="Z148:AC148"/>
    <mergeCell ref="AD148:AG148"/>
    <mergeCell ref="D149:U149"/>
    <mergeCell ref="V149:Y149"/>
    <mergeCell ref="Z149:AC149"/>
    <mergeCell ref="AD149:AG149"/>
    <mergeCell ref="D150:U150"/>
    <mergeCell ref="V150:Y150"/>
    <mergeCell ref="Z150:AC150"/>
    <mergeCell ref="AD150:AG150"/>
    <mergeCell ref="D143:U143"/>
    <mergeCell ref="V143:Y143"/>
    <mergeCell ref="Z143:AC143"/>
    <mergeCell ref="AD143:AG143"/>
    <mergeCell ref="D147:U147"/>
    <mergeCell ref="V147:Y147"/>
    <mergeCell ref="Z147:AC147"/>
    <mergeCell ref="AD147:AG147"/>
    <mergeCell ref="D144:U144"/>
    <mergeCell ref="V144:Y144"/>
    <mergeCell ref="Z144:AC144"/>
    <mergeCell ref="AD144:AG144"/>
    <mergeCell ref="D145:U145"/>
    <mergeCell ref="V145:Y145"/>
    <mergeCell ref="Z145:AC145"/>
    <mergeCell ref="AD145:AG145"/>
    <mergeCell ref="D146:U146"/>
    <mergeCell ref="V146:Y146"/>
    <mergeCell ref="Z146:AC146"/>
    <mergeCell ref="AD146:AG146"/>
    <mergeCell ref="D140:U140"/>
    <mergeCell ref="V140:Y140"/>
    <mergeCell ref="Z140:AC140"/>
    <mergeCell ref="AD140:AG140"/>
    <mergeCell ref="D141:AG141"/>
    <mergeCell ref="D142:U142"/>
    <mergeCell ref="V142:Y142"/>
    <mergeCell ref="Z142:AC142"/>
    <mergeCell ref="AD142:AG142"/>
    <mergeCell ref="D138:U138"/>
    <mergeCell ref="V138:Y138"/>
    <mergeCell ref="Z138:AC138"/>
    <mergeCell ref="AD138:AG138"/>
    <mergeCell ref="D139:U139"/>
    <mergeCell ref="V139:Y139"/>
    <mergeCell ref="Z139:AC139"/>
    <mergeCell ref="AD139:AG139"/>
    <mergeCell ref="D135:U135"/>
    <mergeCell ref="V135:Y135"/>
    <mergeCell ref="Z135:AC135"/>
    <mergeCell ref="AD135:AG135"/>
    <mergeCell ref="D136:U136"/>
    <mergeCell ref="V136:Y136"/>
    <mergeCell ref="Z136:AC136"/>
    <mergeCell ref="AD136:AG136"/>
    <mergeCell ref="D137:U137"/>
    <mergeCell ref="V137:Y137"/>
    <mergeCell ref="Z137:AC137"/>
    <mergeCell ref="AD137:AG137"/>
    <mergeCell ref="B130:U130"/>
    <mergeCell ref="V130:Y130"/>
    <mergeCell ref="Z130:AC130"/>
    <mergeCell ref="AD130:AG130"/>
    <mergeCell ref="D133:AG133"/>
    <mergeCell ref="D134:U134"/>
    <mergeCell ref="V134:Y134"/>
    <mergeCell ref="Z134:AC134"/>
    <mergeCell ref="AD134:AG134"/>
    <mergeCell ref="D16:I16"/>
    <mergeCell ref="J16:AK16"/>
    <mergeCell ref="C18:I18"/>
    <mergeCell ref="J18:AK18"/>
    <mergeCell ref="D19:I19"/>
    <mergeCell ref="J19:W19"/>
    <mergeCell ref="X19:AB19"/>
    <mergeCell ref="AC19:AK19"/>
    <mergeCell ref="B4:J4"/>
    <mergeCell ref="L4:P4"/>
    <mergeCell ref="Q4:AJ4"/>
    <mergeCell ref="B8:E13"/>
    <mergeCell ref="C15:I15"/>
    <mergeCell ref="J15:AK15"/>
    <mergeCell ref="E28:G28"/>
    <mergeCell ref="H28:M28"/>
    <mergeCell ref="N28:P28"/>
    <mergeCell ref="Q28:S28"/>
    <mergeCell ref="T28:X28"/>
    <mergeCell ref="Y28:AB28"/>
    <mergeCell ref="AC28:AG28"/>
    <mergeCell ref="AH28:AK28"/>
    <mergeCell ref="C20:AK20"/>
    <mergeCell ref="C21:AK21"/>
    <mergeCell ref="C22:AK22"/>
    <mergeCell ref="D26:D27"/>
    <mergeCell ref="E26:G27"/>
    <mergeCell ref="H26:M27"/>
    <mergeCell ref="N26:S26"/>
    <mergeCell ref="T26:AB26"/>
    <mergeCell ref="AC26:AK26"/>
    <mergeCell ref="N27:P27"/>
    <mergeCell ref="Q27:S27"/>
    <mergeCell ref="T27:X27"/>
    <mergeCell ref="Y27:AB27"/>
    <mergeCell ref="AC27:AG27"/>
    <mergeCell ref="AH27:AK27"/>
    <mergeCell ref="E32:G32"/>
    <mergeCell ref="H32:V32"/>
    <mergeCell ref="W32:AC32"/>
    <mergeCell ref="AD32:AK32"/>
    <mergeCell ref="E33:G33"/>
    <mergeCell ref="H33:V33"/>
    <mergeCell ref="W33:AC33"/>
    <mergeCell ref="AD33:AK33"/>
    <mergeCell ref="D30:D31"/>
    <mergeCell ref="E30:G31"/>
    <mergeCell ref="H30:V31"/>
    <mergeCell ref="W30:AK30"/>
    <mergeCell ref="W31:AC31"/>
    <mergeCell ref="AD31:AK31"/>
    <mergeCell ref="E36:G36"/>
    <mergeCell ref="H36:V36"/>
    <mergeCell ref="W36:AC36"/>
    <mergeCell ref="AD36:AK36"/>
    <mergeCell ref="E37:G37"/>
    <mergeCell ref="H37:V37"/>
    <mergeCell ref="W37:AC37"/>
    <mergeCell ref="AD37:AK37"/>
    <mergeCell ref="E34:G34"/>
    <mergeCell ref="H34:V34"/>
    <mergeCell ref="W34:AC34"/>
    <mergeCell ref="AD34:AK34"/>
    <mergeCell ref="E35:G35"/>
    <mergeCell ref="H35:V35"/>
    <mergeCell ref="W35:AC35"/>
    <mergeCell ref="AD35:AK35"/>
    <mergeCell ref="E40:G40"/>
    <mergeCell ref="H40:V40"/>
    <mergeCell ref="W40:AC40"/>
    <mergeCell ref="AD40:AK40"/>
    <mergeCell ref="E41:G41"/>
    <mergeCell ref="H41:V41"/>
    <mergeCell ref="W41:AC41"/>
    <mergeCell ref="AD41:AK41"/>
    <mergeCell ref="E38:G38"/>
    <mergeCell ref="H38:V38"/>
    <mergeCell ref="W38:AC38"/>
    <mergeCell ref="AD38:AK38"/>
    <mergeCell ref="E39:G39"/>
    <mergeCell ref="H39:V39"/>
    <mergeCell ref="W39:AC39"/>
    <mergeCell ref="AD39:AK39"/>
    <mergeCell ref="L50:M50"/>
    <mergeCell ref="N50:Q50"/>
    <mergeCell ref="R50:S50"/>
    <mergeCell ref="E51:G51"/>
    <mergeCell ref="H51:K51"/>
    <mergeCell ref="L51:M51"/>
    <mergeCell ref="N51:Q51"/>
    <mergeCell ref="R51:S51"/>
    <mergeCell ref="C42:AK42"/>
    <mergeCell ref="C43:AK43"/>
    <mergeCell ref="D48:D49"/>
    <mergeCell ref="E48:G49"/>
    <mergeCell ref="H48:S48"/>
    <mergeCell ref="T48:AK54"/>
    <mergeCell ref="H49:M49"/>
    <mergeCell ref="N49:S49"/>
    <mergeCell ref="E50:G50"/>
    <mergeCell ref="H50:K50"/>
    <mergeCell ref="E54:G54"/>
    <mergeCell ref="H54:K54"/>
    <mergeCell ref="L54:M54"/>
    <mergeCell ref="N54:Q54"/>
    <mergeCell ref="R54:S54"/>
    <mergeCell ref="D57:G58"/>
    <mergeCell ref="E52:G52"/>
    <mergeCell ref="H52:K52"/>
    <mergeCell ref="L52:M52"/>
    <mergeCell ref="N52:Q52"/>
    <mergeCell ref="R52:S52"/>
    <mergeCell ref="E53:G53"/>
    <mergeCell ref="H53:K53"/>
    <mergeCell ref="L53:M53"/>
    <mergeCell ref="N53:Q53"/>
    <mergeCell ref="R53:S53"/>
    <mergeCell ref="E61:G61"/>
    <mergeCell ref="H61:K61"/>
    <mergeCell ref="L61:M61"/>
    <mergeCell ref="N61:Q61"/>
    <mergeCell ref="R61:S61"/>
    <mergeCell ref="T61:AK61"/>
    <mergeCell ref="D59:D60"/>
    <mergeCell ref="E59:G60"/>
    <mergeCell ref="H59:S59"/>
    <mergeCell ref="T59:AK60"/>
    <mergeCell ref="H60:M60"/>
    <mergeCell ref="N60:S60"/>
    <mergeCell ref="E63:G63"/>
    <mergeCell ref="H63:K63"/>
    <mergeCell ref="L63:M63"/>
    <mergeCell ref="N63:Q63"/>
    <mergeCell ref="R63:S63"/>
    <mergeCell ref="T63:AK63"/>
    <mergeCell ref="E62:G62"/>
    <mergeCell ref="H62:K62"/>
    <mergeCell ref="L62:M62"/>
    <mergeCell ref="N62:Q62"/>
    <mergeCell ref="R62:S62"/>
    <mergeCell ref="T62:AK62"/>
    <mergeCell ref="E65:G65"/>
    <mergeCell ref="H65:K65"/>
    <mergeCell ref="L65:M65"/>
    <mergeCell ref="N65:Q65"/>
    <mergeCell ref="R65:S65"/>
    <mergeCell ref="T65:AK65"/>
    <mergeCell ref="E64:G64"/>
    <mergeCell ref="H64:K64"/>
    <mergeCell ref="L64:M64"/>
    <mergeCell ref="N64:Q64"/>
    <mergeCell ref="R64:S64"/>
    <mergeCell ref="T64:AK64"/>
    <mergeCell ref="E69:G69"/>
    <mergeCell ref="H69:M69"/>
    <mergeCell ref="N69:S69"/>
    <mergeCell ref="T69:AK69"/>
    <mergeCell ref="E70:G70"/>
    <mergeCell ref="H70:M70"/>
    <mergeCell ref="N70:S70"/>
    <mergeCell ref="T70:AK70"/>
    <mergeCell ref="D67:D68"/>
    <mergeCell ref="E67:G68"/>
    <mergeCell ref="H67:S67"/>
    <mergeCell ref="T67:AK68"/>
    <mergeCell ref="H68:M68"/>
    <mergeCell ref="N68:S68"/>
    <mergeCell ref="E73:G73"/>
    <mergeCell ref="H73:M73"/>
    <mergeCell ref="N73:S73"/>
    <mergeCell ref="T73:AK73"/>
    <mergeCell ref="E74:G74"/>
    <mergeCell ref="H74:M74"/>
    <mergeCell ref="N74:S74"/>
    <mergeCell ref="T74:AK74"/>
    <mergeCell ref="E71:G71"/>
    <mergeCell ref="H71:M71"/>
    <mergeCell ref="N71:S71"/>
    <mergeCell ref="T71:AK71"/>
    <mergeCell ref="E72:G72"/>
    <mergeCell ref="H72:M72"/>
    <mergeCell ref="N72:S72"/>
    <mergeCell ref="T72:AK72"/>
    <mergeCell ref="E77:G77"/>
    <mergeCell ref="H77:M77"/>
    <mergeCell ref="N77:S77"/>
    <mergeCell ref="T77:AK77"/>
    <mergeCell ref="E78:G78"/>
    <mergeCell ref="H78:M78"/>
    <mergeCell ref="N78:S78"/>
    <mergeCell ref="T78:AK78"/>
    <mergeCell ref="E75:G75"/>
    <mergeCell ref="H75:M75"/>
    <mergeCell ref="N75:S75"/>
    <mergeCell ref="T75:AK75"/>
    <mergeCell ref="E76:G76"/>
    <mergeCell ref="H76:M76"/>
    <mergeCell ref="N76:S76"/>
    <mergeCell ref="T76:AK76"/>
    <mergeCell ref="D81:G82"/>
    <mergeCell ref="AB81:AK82"/>
    <mergeCell ref="D87:G88"/>
    <mergeCell ref="AE87:AK88"/>
    <mergeCell ref="D89:D90"/>
    <mergeCell ref="E89:G90"/>
    <mergeCell ref="H89:N90"/>
    <mergeCell ref="O89:S90"/>
    <mergeCell ref="T89:Y90"/>
    <mergeCell ref="Z89:AD90"/>
    <mergeCell ref="T92:Y92"/>
    <mergeCell ref="Z92:AD92"/>
    <mergeCell ref="E93:G93"/>
    <mergeCell ref="H93:N93"/>
    <mergeCell ref="O93:S93"/>
    <mergeCell ref="T93:Y93"/>
    <mergeCell ref="Z93:AD93"/>
    <mergeCell ref="AE89:AK90"/>
    <mergeCell ref="E91:G91"/>
    <mergeCell ref="H91:N91"/>
    <mergeCell ref="O91:S91"/>
    <mergeCell ref="T91:Y91"/>
    <mergeCell ref="Z91:AD91"/>
    <mergeCell ref="AE91:AK100"/>
    <mergeCell ref="E92:G92"/>
    <mergeCell ref="H92:N92"/>
    <mergeCell ref="O92:S92"/>
    <mergeCell ref="E94:G94"/>
    <mergeCell ref="H94:N94"/>
    <mergeCell ref="O94:S94"/>
    <mergeCell ref="T94:Y94"/>
    <mergeCell ref="Z94:AD94"/>
    <mergeCell ref="E95:G95"/>
    <mergeCell ref="H95:N95"/>
    <mergeCell ref="O95:S95"/>
    <mergeCell ref="T95:Y95"/>
    <mergeCell ref="Z95:AD95"/>
    <mergeCell ref="E96:G96"/>
    <mergeCell ref="H96:N96"/>
    <mergeCell ref="O96:S96"/>
    <mergeCell ref="T96:Y96"/>
    <mergeCell ref="Z96:AD96"/>
    <mergeCell ref="E97:G97"/>
    <mergeCell ref="H97:N97"/>
    <mergeCell ref="O97:S97"/>
    <mergeCell ref="T97:Y97"/>
    <mergeCell ref="Z97:AD97"/>
    <mergeCell ref="E98:G98"/>
    <mergeCell ref="H98:N98"/>
    <mergeCell ref="O98:S98"/>
    <mergeCell ref="T98:Y98"/>
    <mergeCell ref="E100:G100"/>
    <mergeCell ref="H100:N100"/>
    <mergeCell ref="O100:S100"/>
    <mergeCell ref="T100:Y100"/>
    <mergeCell ref="Z98:AD98"/>
    <mergeCell ref="E99:G99"/>
    <mergeCell ref="H99:N99"/>
    <mergeCell ref="O99:S99"/>
    <mergeCell ref="T99:Y99"/>
    <mergeCell ref="Z99:AD99"/>
    <mergeCell ref="Z100:AD100"/>
    <mergeCell ref="B102:F103"/>
    <mergeCell ref="G102:AK103"/>
    <mergeCell ref="G108:I108"/>
    <mergeCell ref="J108:N108"/>
    <mergeCell ref="O108:P108"/>
    <mergeCell ref="Q108:V108"/>
    <mergeCell ref="Q106:V106"/>
    <mergeCell ref="Q113:AK113"/>
    <mergeCell ref="W106:AK109"/>
    <mergeCell ref="G107:I107"/>
    <mergeCell ref="J107:N107"/>
    <mergeCell ref="O107:P107"/>
    <mergeCell ref="Q107:V107"/>
    <mergeCell ref="G109:I109"/>
    <mergeCell ref="J109:N109"/>
    <mergeCell ref="O109:P109"/>
    <mergeCell ref="Q109:V109"/>
    <mergeCell ref="B106:F109"/>
    <mergeCell ref="G106:I106"/>
    <mergeCell ref="J106:N106"/>
    <mergeCell ref="O106:P106"/>
    <mergeCell ref="B114:F115"/>
    <mergeCell ref="G114:K114"/>
    <mergeCell ref="L114:AK114"/>
    <mergeCell ref="G115:K115"/>
    <mergeCell ref="L115:AK115"/>
    <mergeCell ref="B110:F113"/>
    <mergeCell ref="G110:K110"/>
    <mergeCell ref="L110:AK110"/>
    <mergeCell ref="G111:I113"/>
    <mergeCell ref="J111:K111"/>
    <mergeCell ref="L111:AK111"/>
    <mergeCell ref="J112:K112"/>
    <mergeCell ref="L112:AK112"/>
    <mergeCell ref="J113:K113"/>
    <mergeCell ref="L113:P113"/>
    <mergeCell ref="B124:E124"/>
    <mergeCell ref="F124:J124"/>
    <mergeCell ref="K124:Q124"/>
    <mergeCell ref="E126:AK126"/>
    <mergeCell ref="E127:AK127"/>
    <mergeCell ref="AG120:AK120"/>
    <mergeCell ref="K121:L121"/>
    <mergeCell ref="M121:AK121"/>
    <mergeCell ref="F122:J122"/>
    <mergeCell ref="K122:AK122"/>
    <mergeCell ref="F123:J123"/>
    <mergeCell ref="K123:L123"/>
    <mergeCell ref="M123:S123"/>
    <mergeCell ref="U123:AK123"/>
    <mergeCell ref="B119:E123"/>
    <mergeCell ref="F119:G121"/>
    <mergeCell ref="H119:J119"/>
    <mergeCell ref="K119:AK119"/>
    <mergeCell ref="H120:J121"/>
    <mergeCell ref="K120:L120"/>
    <mergeCell ref="M120:S120"/>
    <mergeCell ref="T120:V120"/>
    <mergeCell ref="W120:AD120"/>
    <mergeCell ref="AE120:AF120"/>
  </mergeCells>
  <phoneticPr fontId="4"/>
  <conditionalFormatting sqref="L110:AK110 L114:AK115 M123">
    <cfRule type="cellIs" dxfId="161" priority="10" operator="equal">
      <formula>""</formula>
    </cfRule>
  </conditionalFormatting>
  <conditionalFormatting sqref="J16:AK16">
    <cfRule type="expression" dxfId="160" priority="9">
      <formula>OR($F$10="■",$F$11="■",$F$12="■",$F$13="■")</formula>
    </cfRule>
  </conditionalFormatting>
  <conditionalFormatting sqref="D26:AK28 D30:AK41">
    <cfRule type="expression" dxfId="159" priority="8">
      <formula>AND($F$12="■",$F$10&lt;&gt;"■")</formula>
    </cfRule>
  </conditionalFormatting>
  <conditionalFormatting sqref="D48:AK54 D67:AK78 D81:AK82 D87:AK100 D57:AK65">
    <cfRule type="expression" dxfId="158" priority="7">
      <formula>AND(OR($F$10="■",$F$11="■",$F$13="■"),$F$12&lt;&gt;"■")</formula>
    </cfRule>
  </conditionalFormatting>
  <conditionalFormatting sqref="Q28:S28">
    <cfRule type="expression" dxfId="157" priority="6">
      <formula>$E28="新設"</formula>
    </cfRule>
  </conditionalFormatting>
  <conditionalFormatting sqref="N61:Q65">
    <cfRule type="expression" dxfId="156" priority="5">
      <formula>$E61="新設"</formula>
    </cfRule>
  </conditionalFormatting>
  <conditionalFormatting sqref="N50:Q54">
    <cfRule type="expression" dxfId="155" priority="4">
      <formula>$E50="新設"</formula>
    </cfRule>
  </conditionalFormatting>
  <conditionalFormatting sqref="T28:AK28">
    <cfRule type="expression" dxfId="154" priority="3">
      <formula>OR($F$10="■",$F$11="■",$F$12="■",$F$13="■")</formula>
    </cfRule>
  </conditionalFormatting>
  <conditionalFormatting sqref="Y28:AB28">
    <cfRule type="expression" dxfId="153" priority="2">
      <formula>$T$28="その他接続"</formula>
    </cfRule>
  </conditionalFormatting>
  <conditionalFormatting sqref="AH28:AK28">
    <cfRule type="expression" dxfId="152" priority="1">
      <formula>$AC$28="その他接続"</formula>
    </cfRule>
  </conditionalFormatting>
  <dataValidations count="13">
    <dataValidation allowBlank="1" showInputMessage="1" sqref="K124 R124" xr:uid="{00000000-0002-0000-0700-000000000000}"/>
    <dataValidation type="list" allowBlank="1" showInputMessage="1" showErrorMessage="1" sqref="E32:G41 E69:G78" xr:uid="{00000000-0002-0000-0700-000001000000}">
      <formula1>設定区分④</formula1>
    </dataValidation>
    <dataValidation type="list" allowBlank="1" showInputMessage="1" showErrorMessage="1" sqref="E91:G100" xr:uid="{00000000-0002-0000-0700-000002000000}">
      <formula1>設定区分③</formula1>
    </dataValidation>
    <dataValidation type="list" allowBlank="1" showInputMessage="1" showErrorMessage="1" sqref="O91:S99" xr:uid="{00000000-0002-0000-0700-000003000000}">
      <formula1>INDIRECT($H28)</formula1>
    </dataValidation>
    <dataValidation type="list" allowBlank="1" showInputMessage="1" showErrorMessage="1" sqref="AD32:AK41" xr:uid="{00000000-0002-0000-0700-000004000000}">
      <formula1>"BGP"</formula1>
    </dataValidation>
    <dataValidation type="list" allowBlank="1" showInputMessage="1" showErrorMessage="1" sqref="O100:S100" xr:uid="{00000000-0002-0000-0700-000005000000}">
      <formula1>INDIRECT($H28)</formula1>
    </dataValidation>
    <dataValidation type="list" allowBlank="1" showInputMessage="1" showErrorMessage="1" sqref="L110:AK110 F9:F13" xr:uid="{00000000-0002-0000-0700-000006000000}">
      <formula1>$AN9:$AO9</formula1>
    </dataValidation>
    <dataValidation type="list" allowBlank="1" showInputMessage="1" showErrorMessage="1" sqref="H87:H88 H81:H85 H57:H58" xr:uid="{00000000-0002-0000-0700-000007000000}">
      <formula1>"□,■"</formula1>
    </dataValidation>
    <dataValidation type="list" allowBlank="1" showInputMessage="1" showErrorMessage="1" sqref="E28:G28 E50:G54 E61:G65" xr:uid="{00000000-0002-0000-0700-000008000000}">
      <formula1>申込区分①</formula1>
    </dataValidation>
    <dataValidation type="list" allowBlank="1" showInputMessage="1" showErrorMessage="1" sqref="T28 AC28" xr:uid="{00000000-0002-0000-0700-000009000000}">
      <formula1>標準メニュー_接続元NWサービス</formula1>
    </dataValidation>
    <dataValidation imeMode="off" allowBlank="1" showInputMessage="1" showErrorMessage="1" sqref="N50:Q54 H69:T78 AH28 H61:K65 N61:Q65 H50:K54" xr:uid="{00000000-0002-0000-0700-00000A000000}"/>
    <dataValidation type="list" allowBlank="1" showInputMessage="1" showErrorMessage="1" sqref="AC19:AK19" xr:uid="{00000000-0002-0000-0700-00000B000000}">
      <formula1>作業時間帯</formula1>
    </dataValidation>
    <dataValidation type="list" allowBlank="1" showInputMessage="1" showErrorMessage="1" sqref="Q28 N28" xr:uid="{00000000-0002-0000-0700-00000C000000}">
      <formula1>INDIRECT($H28)</formula1>
    </dataValidation>
  </dataValidations>
  <printOptions horizontalCentered="1"/>
  <pageMargins left="0" right="0" top="0" bottom="0" header="0.31496062992125984" footer="0.19685039370078741"/>
  <pageSetup paperSize="9" scale="66" fitToHeight="0" orientation="portrait" r:id="rId1"/>
  <headerFooter>
    <oddFooter>&amp;C&amp;"Meiryo UI,標準"&amp;9&amp;D_&amp;T　&amp;F　&amp;P/&amp;N</oddFooter>
  </headerFooter>
  <rowBreaks count="2" manualBreakCount="2">
    <brk id="44" max="37" man="1"/>
    <brk id="84" max="37"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D000000}">
          <x14:formula1>
            <xm:f>リスト!$L$2</xm:f>
          </x14:formula1>
          <xm:sqref>H91:N100 H28:M28</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5" tint="0.39997558519241921"/>
    <pageSetUpPr fitToPage="1"/>
  </sheetPr>
  <dimension ref="A1:AU153"/>
  <sheetViews>
    <sheetView showGridLines="0" view="pageBreakPreview" zoomScale="85" zoomScaleNormal="85" zoomScaleSheetLayoutView="85" workbookViewId="0"/>
  </sheetViews>
  <sheetFormatPr defaultColWidth="3.625" defaultRowHeight="18" customHeight="1" x14ac:dyDescent="0.4"/>
  <cols>
    <col min="1" max="39" width="3.625" style="34"/>
    <col min="40" max="41" width="3.625" style="34" hidden="1" customWidth="1"/>
    <col min="42" max="16384" width="3.625" style="34"/>
  </cols>
  <sheetData>
    <row r="1" spans="2:47" s="21" customFormat="1" ht="9.9499999999999993" customHeight="1" x14ac:dyDescent="0.4">
      <c r="B1" s="19"/>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row>
    <row r="2" spans="2:47" s="21" customFormat="1" ht="16.5" x14ac:dyDescent="0.4">
      <c r="B2" s="19" t="s">
        <v>230</v>
      </c>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row>
    <row r="3" spans="2:47" s="21" customFormat="1" ht="9.9499999999999993" customHeight="1" x14ac:dyDescent="0.4">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row>
    <row r="4" spans="2:47" s="24" customFormat="1" ht="30.75" customHeight="1" x14ac:dyDescent="0.4">
      <c r="B4" s="1125" t="s">
        <v>231</v>
      </c>
      <c r="C4" s="1125"/>
      <c r="D4" s="1125"/>
      <c r="E4" s="1125"/>
      <c r="F4" s="1125"/>
      <c r="G4" s="1125"/>
      <c r="H4" s="1125"/>
      <c r="I4" s="1125"/>
      <c r="J4" s="1125"/>
      <c r="K4" s="22" t="s">
        <v>232</v>
      </c>
      <c r="L4" s="1126" t="s">
        <v>233</v>
      </c>
      <c r="M4" s="1126"/>
      <c r="N4" s="1126"/>
      <c r="O4" s="1126"/>
      <c r="P4" s="1126"/>
      <c r="Q4" s="1127" t="s">
        <v>512</v>
      </c>
      <c r="R4" s="1127"/>
      <c r="S4" s="1127"/>
      <c r="T4" s="1127"/>
      <c r="U4" s="1127"/>
      <c r="V4" s="1127"/>
      <c r="W4" s="1127"/>
      <c r="X4" s="1127"/>
      <c r="Y4" s="1127"/>
      <c r="Z4" s="1127"/>
      <c r="AA4" s="1127"/>
      <c r="AB4" s="1127"/>
      <c r="AC4" s="1127"/>
      <c r="AD4" s="1127"/>
      <c r="AE4" s="1127"/>
      <c r="AF4" s="1127"/>
      <c r="AG4" s="1127"/>
      <c r="AH4" s="1127"/>
      <c r="AI4" s="1127"/>
      <c r="AJ4" s="1127"/>
      <c r="AK4" s="22" t="s">
        <v>176</v>
      </c>
      <c r="AL4" s="23"/>
      <c r="AM4" s="23"/>
      <c r="AN4" s="23"/>
      <c r="AO4" s="23"/>
      <c r="AP4" s="23"/>
      <c r="AQ4" s="23"/>
      <c r="AR4" s="23"/>
      <c r="AS4" s="23"/>
      <c r="AT4" s="23"/>
      <c r="AU4" s="23"/>
    </row>
    <row r="5" spans="2:47" s="24" customFormat="1" ht="9.9499999999999993" customHeight="1" x14ac:dyDescent="0.4">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3"/>
      <c r="AL5" s="23"/>
      <c r="AM5" s="23"/>
      <c r="AN5" s="23"/>
      <c r="AO5" s="23"/>
      <c r="AP5" s="23"/>
      <c r="AQ5" s="23"/>
      <c r="AR5" s="23"/>
      <c r="AS5" s="23"/>
      <c r="AT5" s="23"/>
      <c r="AU5" s="23"/>
    </row>
    <row r="6" spans="2:47" s="24" customFormat="1" ht="12" customHeight="1" x14ac:dyDescent="0.4">
      <c r="B6" s="19"/>
      <c r="C6" s="20"/>
      <c r="D6" s="20"/>
      <c r="E6" s="20"/>
      <c r="F6" s="20"/>
      <c r="G6" s="20"/>
      <c r="H6" s="20"/>
      <c r="I6" s="20"/>
      <c r="J6" s="20"/>
      <c r="K6" s="20"/>
      <c r="L6" s="20"/>
      <c r="M6" s="20"/>
      <c r="N6" s="26"/>
      <c r="O6" s="27"/>
      <c r="P6" s="27"/>
      <c r="Q6" s="28"/>
      <c r="R6" s="28"/>
      <c r="S6" s="28"/>
      <c r="T6" s="28"/>
      <c r="U6" s="28"/>
      <c r="V6" s="28"/>
      <c r="W6" s="28"/>
      <c r="X6" s="28"/>
      <c r="Y6" s="28"/>
      <c r="Z6" s="28"/>
      <c r="AA6" s="28"/>
      <c r="AB6" s="28"/>
      <c r="AC6" s="28"/>
      <c r="AD6" s="28"/>
      <c r="AE6" s="28"/>
      <c r="AF6" s="28"/>
      <c r="AG6" s="28"/>
      <c r="AH6" s="28"/>
      <c r="AI6" s="28"/>
      <c r="AJ6" s="28"/>
      <c r="AK6" s="29" t="s">
        <v>662</v>
      </c>
      <c r="AL6" s="23"/>
      <c r="AM6" s="23"/>
      <c r="AN6" s="23"/>
      <c r="AO6" s="23"/>
      <c r="AS6" s="255"/>
      <c r="AT6" s="255"/>
      <c r="AU6" s="255"/>
    </row>
    <row r="7" spans="2:47" s="24" customFormat="1" ht="15" customHeight="1" thickBot="1" x14ac:dyDescent="0.45">
      <c r="B7" s="30" t="s">
        <v>234</v>
      </c>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3"/>
      <c r="AL7" s="23"/>
      <c r="AM7" s="23"/>
      <c r="AN7" s="23"/>
      <c r="AO7" s="23"/>
      <c r="AS7" s="255"/>
      <c r="AT7" s="255"/>
      <c r="AU7" s="255"/>
    </row>
    <row r="8" spans="2:47" ht="18" customHeight="1" x14ac:dyDescent="0.4">
      <c r="B8" s="1128" t="s">
        <v>235</v>
      </c>
      <c r="C8" s="1129"/>
      <c r="D8" s="1129"/>
      <c r="E8" s="1130"/>
      <c r="F8" s="31" t="s">
        <v>236</v>
      </c>
      <c r="G8" s="32"/>
      <c r="H8" s="32"/>
      <c r="I8" s="32"/>
      <c r="J8" s="32"/>
      <c r="K8" s="32"/>
      <c r="L8" s="32"/>
      <c r="M8" s="32"/>
      <c r="N8" s="32"/>
      <c r="O8" s="31" t="s">
        <v>237</v>
      </c>
      <c r="P8" s="32"/>
      <c r="Q8" s="32"/>
      <c r="R8" s="32"/>
      <c r="S8" s="32"/>
      <c r="T8" s="32"/>
      <c r="U8" s="32"/>
      <c r="V8" s="32"/>
      <c r="W8" s="32"/>
      <c r="X8" s="32"/>
      <c r="Y8" s="32"/>
      <c r="Z8" s="32"/>
      <c r="AA8" s="32"/>
      <c r="AB8" s="32"/>
      <c r="AC8" s="32"/>
      <c r="AD8" s="32"/>
      <c r="AE8" s="32"/>
      <c r="AF8" s="32"/>
      <c r="AG8" s="32"/>
      <c r="AH8" s="32"/>
      <c r="AI8" s="32"/>
      <c r="AJ8" s="32"/>
      <c r="AK8" s="33"/>
      <c r="AS8" s="255"/>
      <c r="AT8" s="255"/>
      <c r="AU8" s="255"/>
    </row>
    <row r="9" spans="2:47" ht="18" customHeight="1" x14ac:dyDescent="0.4">
      <c r="B9" s="1131"/>
      <c r="C9" s="906"/>
      <c r="D9" s="906"/>
      <c r="E9" s="907"/>
      <c r="F9" s="35" t="s">
        <v>98</v>
      </c>
      <c r="G9" s="36" t="s">
        <v>238</v>
      </c>
      <c r="H9" s="37"/>
      <c r="I9" s="37"/>
      <c r="J9" s="37"/>
      <c r="K9" s="37"/>
      <c r="L9" s="37"/>
      <c r="M9" s="37"/>
      <c r="N9" s="37"/>
      <c r="O9" s="38"/>
      <c r="P9" s="39" t="s">
        <v>239</v>
      </c>
      <c r="Q9" s="39" t="s">
        <v>240</v>
      </c>
      <c r="R9" s="39" t="s">
        <v>241</v>
      </c>
      <c r="S9" s="39" t="s">
        <v>242</v>
      </c>
      <c r="T9" s="39" t="s">
        <v>243</v>
      </c>
      <c r="U9" s="39"/>
      <c r="V9" s="39"/>
      <c r="W9" s="39"/>
      <c r="X9" s="39"/>
      <c r="Y9" s="39"/>
      <c r="Z9" s="39"/>
      <c r="AA9" s="39"/>
      <c r="AB9" s="39"/>
      <c r="AC9" s="39"/>
      <c r="AD9" s="39"/>
      <c r="AE9" s="39"/>
      <c r="AF9" s="39"/>
      <c r="AG9" s="39"/>
      <c r="AH9" s="39"/>
      <c r="AI9" s="39"/>
      <c r="AJ9" s="39"/>
      <c r="AK9" s="40"/>
      <c r="AN9" s="34" t="s">
        <v>248</v>
      </c>
      <c r="AO9" s="34" t="str">
        <f>IF(AND($F$10="□",$F$12="□",$F$13="□"),"■","")</f>
        <v>■</v>
      </c>
      <c r="AS9" s="255"/>
      <c r="AT9" s="255"/>
      <c r="AU9" s="255"/>
    </row>
    <row r="10" spans="2:47" ht="18" customHeight="1" x14ac:dyDescent="0.4">
      <c r="B10" s="1131"/>
      <c r="C10" s="906"/>
      <c r="D10" s="906"/>
      <c r="E10" s="907"/>
      <c r="F10" s="41" t="s">
        <v>98</v>
      </c>
      <c r="G10" s="42" t="s">
        <v>249</v>
      </c>
      <c r="H10" s="43"/>
      <c r="I10" s="43"/>
      <c r="J10" s="43"/>
      <c r="K10" s="43"/>
      <c r="L10" s="43"/>
      <c r="M10" s="43"/>
      <c r="N10" s="43"/>
      <c r="O10" s="44"/>
      <c r="P10" s="45"/>
      <c r="Q10" s="45" t="s">
        <v>240</v>
      </c>
      <c r="R10" s="45" t="s">
        <v>241</v>
      </c>
      <c r="S10" s="45"/>
      <c r="T10" s="45"/>
      <c r="U10" s="45"/>
      <c r="V10" s="45"/>
      <c r="W10" s="45"/>
      <c r="X10" s="45"/>
      <c r="Y10" s="45"/>
      <c r="Z10" s="45"/>
      <c r="AA10" s="45"/>
      <c r="AB10" s="45"/>
      <c r="AC10" s="45"/>
      <c r="AD10" s="45"/>
      <c r="AE10" s="45"/>
      <c r="AF10" s="45"/>
      <c r="AG10" s="45"/>
      <c r="AH10" s="45"/>
      <c r="AI10" s="45"/>
      <c r="AJ10" s="45"/>
      <c r="AK10" s="46"/>
      <c r="AN10" s="34" t="s">
        <v>98</v>
      </c>
      <c r="AO10" s="34" t="str">
        <f>IF(AND($F$9="□",$F$13="□"),"■","")</f>
        <v>■</v>
      </c>
      <c r="AS10" s="255"/>
      <c r="AT10" s="255"/>
      <c r="AU10" s="255"/>
    </row>
    <row r="11" spans="2:47" ht="18" customHeight="1" x14ac:dyDescent="0.4">
      <c r="B11" s="1131"/>
      <c r="C11" s="906"/>
      <c r="D11" s="906"/>
      <c r="E11" s="907"/>
      <c r="F11" s="41" t="s">
        <v>98</v>
      </c>
      <c r="G11" s="42" t="s">
        <v>637</v>
      </c>
      <c r="H11" s="43"/>
      <c r="I11" s="43"/>
      <c r="J11" s="43"/>
      <c r="K11" s="43"/>
      <c r="L11" s="43"/>
      <c r="M11" s="43"/>
      <c r="N11" s="43"/>
      <c r="O11" s="44"/>
      <c r="P11" s="45"/>
      <c r="Q11" s="45" t="s">
        <v>240</v>
      </c>
      <c r="R11" s="45" t="s">
        <v>241</v>
      </c>
      <c r="S11" s="45"/>
      <c r="T11" s="45"/>
      <c r="U11" s="45"/>
      <c r="V11" s="45"/>
      <c r="W11" s="45"/>
      <c r="X11" s="45"/>
      <c r="Y11" s="45"/>
      <c r="Z11" s="45"/>
      <c r="AA11" s="45"/>
      <c r="AB11" s="45"/>
      <c r="AC11" s="45"/>
      <c r="AD11" s="45"/>
      <c r="AE11" s="45"/>
      <c r="AF11" s="45"/>
      <c r="AG11" s="45"/>
      <c r="AH11" s="45"/>
      <c r="AI11" s="45"/>
      <c r="AJ11" s="45"/>
      <c r="AK11" s="46"/>
      <c r="AN11" s="34" t="s">
        <v>98</v>
      </c>
      <c r="AO11" s="34" t="str">
        <f>IF(AND($F$9="□",$F$13="□"),"■","")</f>
        <v>■</v>
      </c>
      <c r="AS11" s="263"/>
      <c r="AT11" s="263"/>
      <c r="AU11" s="263"/>
    </row>
    <row r="12" spans="2:47" ht="18" customHeight="1" x14ac:dyDescent="0.4">
      <c r="B12" s="1131"/>
      <c r="C12" s="906"/>
      <c r="D12" s="906"/>
      <c r="E12" s="907"/>
      <c r="F12" s="41" t="s">
        <v>98</v>
      </c>
      <c r="G12" s="42" t="s">
        <v>251</v>
      </c>
      <c r="H12" s="43"/>
      <c r="I12" s="43"/>
      <c r="J12" s="43"/>
      <c r="K12" s="43"/>
      <c r="L12" s="43"/>
      <c r="M12" s="43"/>
      <c r="N12" s="43"/>
      <c r="O12" s="44"/>
      <c r="P12" s="45"/>
      <c r="Q12" s="45" t="s">
        <v>240</v>
      </c>
      <c r="R12" s="47"/>
      <c r="S12" s="47" t="s">
        <v>473</v>
      </c>
      <c r="T12" s="45"/>
      <c r="U12" s="45"/>
      <c r="V12" s="45"/>
      <c r="W12" s="45"/>
      <c r="X12" s="45"/>
      <c r="Y12" s="45"/>
      <c r="Z12" s="45"/>
      <c r="AA12" s="45"/>
      <c r="AB12" s="45"/>
      <c r="AC12" s="45"/>
      <c r="AD12" s="45"/>
      <c r="AE12" s="45"/>
      <c r="AF12" s="45"/>
      <c r="AG12" s="45"/>
      <c r="AH12" s="45"/>
      <c r="AI12" s="45"/>
      <c r="AJ12" s="45"/>
      <c r="AK12" s="46"/>
      <c r="AN12" s="34" t="s">
        <v>98</v>
      </c>
      <c r="AO12" s="34" t="str">
        <f>IF(AND($F$9="□",$F$13="□"),"■","")</f>
        <v>■</v>
      </c>
      <c r="AS12" s="255"/>
      <c r="AT12" s="255"/>
      <c r="AU12" s="255"/>
    </row>
    <row r="13" spans="2:47" ht="18" customHeight="1" thickBot="1" x14ac:dyDescent="0.45">
      <c r="B13" s="1132"/>
      <c r="C13" s="1133"/>
      <c r="D13" s="1133"/>
      <c r="E13" s="1134"/>
      <c r="F13" s="48" t="s">
        <v>98</v>
      </c>
      <c r="G13" s="49" t="s">
        <v>253</v>
      </c>
      <c r="H13" s="50"/>
      <c r="I13" s="50"/>
      <c r="J13" s="50"/>
      <c r="K13" s="50"/>
      <c r="L13" s="50"/>
      <c r="M13" s="50"/>
      <c r="N13" s="50"/>
      <c r="O13" s="51"/>
      <c r="P13" s="52"/>
      <c r="Q13" s="52" t="s">
        <v>240</v>
      </c>
      <c r="R13" s="52" t="s">
        <v>241</v>
      </c>
      <c r="S13" s="52"/>
      <c r="T13" s="52"/>
      <c r="U13" s="52"/>
      <c r="V13" s="52"/>
      <c r="W13" s="52"/>
      <c r="X13" s="52"/>
      <c r="Y13" s="52"/>
      <c r="Z13" s="52"/>
      <c r="AA13" s="52"/>
      <c r="AB13" s="52"/>
      <c r="AC13" s="52"/>
      <c r="AD13" s="52"/>
      <c r="AE13" s="52"/>
      <c r="AF13" s="52"/>
      <c r="AG13" s="52"/>
      <c r="AH13" s="52"/>
      <c r="AI13" s="52"/>
      <c r="AJ13" s="52"/>
      <c r="AK13" s="53"/>
      <c r="AN13" s="34" t="s">
        <v>98</v>
      </c>
      <c r="AO13" s="34" t="str">
        <f>IF(AND($F$9="□",$F$10="□",$F$12="□"),"■","")</f>
        <v>■</v>
      </c>
      <c r="AS13" s="255"/>
      <c r="AT13" s="255"/>
      <c r="AU13" s="255"/>
    </row>
    <row r="14" spans="2:47" ht="9.9499999999999993" customHeight="1" thickBot="1" x14ac:dyDescent="0.45">
      <c r="AS14" s="255"/>
      <c r="AT14" s="255"/>
      <c r="AU14" s="255"/>
    </row>
    <row r="15" spans="2:47" ht="18" customHeight="1" x14ac:dyDescent="0.4">
      <c r="B15" s="54" t="s">
        <v>239</v>
      </c>
      <c r="C15" s="1135" t="s">
        <v>254</v>
      </c>
      <c r="D15" s="1136"/>
      <c r="E15" s="1136"/>
      <c r="F15" s="1136"/>
      <c r="G15" s="1136"/>
      <c r="H15" s="1136"/>
      <c r="I15" s="1136"/>
      <c r="J15" s="1137"/>
      <c r="K15" s="1137"/>
      <c r="L15" s="1137"/>
      <c r="M15" s="1137"/>
      <c r="N15" s="1137"/>
      <c r="O15" s="1137"/>
      <c r="P15" s="1137"/>
      <c r="Q15" s="1137"/>
      <c r="R15" s="1137"/>
      <c r="S15" s="1137"/>
      <c r="T15" s="1137"/>
      <c r="U15" s="1137"/>
      <c r="V15" s="1137"/>
      <c r="W15" s="1137"/>
      <c r="X15" s="1137"/>
      <c r="Y15" s="1137"/>
      <c r="Z15" s="1137"/>
      <c r="AA15" s="1137"/>
      <c r="AB15" s="1137"/>
      <c r="AC15" s="1137"/>
      <c r="AD15" s="1137"/>
      <c r="AE15" s="1137"/>
      <c r="AF15" s="1137"/>
      <c r="AG15" s="1137"/>
      <c r="AH15" s="1137"/>
      <c r="AI15" s="1137"/>
      <c r="AJ15" s="1137"/>
      <c r="AK15" s="1138"/>
      <c r="AS15" s="255"/>
      <c r="AT15" s="255"/>
      <c r="AU15" s="255"/>
    </row>
    <row r="16" spans="2:47" ht="24" customHeight="1" thickBot="1" x14ac:dyDescent="0.45">
      <c r="B16" s="55"/>
      <c r="C16" s="56"/>
      <c r="D16" s="1141" t="s">
        <v>255</v>
      </c>
      <c r="E16" s="1142"/>
      <c r="F16" s="1142"/>
      <c r="G16" s="1142"/>
      <c r="H16" s="1142"/>
      <c r="I16" s="1143"/>
      <c r="J16" s="1144"/>
      <c r="K16" s="1145"/>
      <c r="L16" s="1145"/>
      <c r="M16" s="1145"/>
      <c r="N16" s="1145"/>
      <c r="O16" s="1145"/>
      <c r="P16" s="1145"/>
      <c r="Q16" s="1145"/>
      <c r="R16" s="1145"/>
      <c r="S16" s="1145"/>
      <c r="T16" s="1145"/>
      <c r="U16" s="1145"/>
      <c r="V16" s="1145"/>
      <c r="W16" s="1145"/>
      <c r="X16" s="1145"/>
      <c r="Y16" s="1145"/>
      <c r="Z16" s="1145"/>
      <c r="AA16" s="1145"/>
      <c r="AB16" s="1145"/>
      <c r="AC16" s="1145"/>
      <c r="AD16" s="1145"/>
      <c r="AE16" s="1145"/>
      <c r="AF16" s="1145"/>
      <c r="AG16" s="1145"/>
      <c r="AH16" s="1145"/>
      <c r="AI16" s="1145"/>
      <c r="AJ16" s="1145"/>
      <c r="AK16" s="1146"/>
      <c r="AS16" s="255"/>
      <c r="AT16" s="255"/>
      <c r="AU16" s="255"/>
    </row>
    <row r="17" spans="1:47" s="24" customFormat="1" ht="12" customHeight="1" thickBot="1" x14ac:dyDescent="0.45">
      <c r="B17" s="19"/>
      <c r="C17" s="20"/>
      <c r="D17" s="20"/>
      <c r="E17" s="20"/>
      <c r="F17" s="20"/>
      <c r="G17" s="20"/>
      <c r="H17" s="20"/>
      <c r="I17" s="20"/>
      <c r="J17" s="20"/>
      <c r="K17" s="20"/>
      <c r="L17" s="20"/>
      <c r="M17" s="20"/>
      <c r="N17" s="26"/>
      <c r="O17" s="27"/>
      <c r="P17" s="27"/>
      <c r="Q17" s="28"/>
      <c r="R17" s="28"/>
      <c r="S17" s="28"/>
      <c r="T17" s="28"/>
      <c r="U17" s="28"/>
      <c r="V17" s="28"/>
      <c r="W17" s="28"/>
      <c r="X17" s="28"/>
      <c r="Y17" s="28"/>
      <c r="Z17" s="28"/>
      <c r="AA17" s="28"/>
      <c r="AB17" s="28"/>
      <c r="AC17" s="28"/>
      <c r="AD17" s="28"/>
      <c r="AE17" s="28"/>
      <c r="AF17" s="28"/>
      <c r="AG17" s="28"/>
      <c r="AH17" s="28"/>
      <c r="AI17" s="28"/>
      <c r="AJ17" s="28"/>
      <c r="AK17" s="29"/>
      <c r="AL17" s="23"/>
      <c r="AM17" s="23"/>
      <c r="AN17" s="23"/>
      <c r="AO17" s="23"/>
      <c r="AS17" s="255"/>
      <c r="AT17" s="255"/>
      <c r="AU17" s="255"/>
    </row>
    <row r="18" spans="1:47" ht="18" customHeight="1" x14ac:dyDescent="0.4">
      <c r="B18" s="54" t="s">
        <v>240</v>
      </c>
      <c r="C18" s="1135" t="s">
        <v>256</v>
      </c>
      <c r="D18" s="1136"/>
      <c r="E18" s="1136"/>
      <c r="F18" s="1136"/>
      <c r="G18" s="1136"/>
      <c r="H18" s="1136"/>
      <c r="I18" s="1136"/>
      <c r="J18" s="1137"/>
      <c r="K18" s="1137"/>
      <c r="L18" s="1137"/>
      <c r="M18" s="1137"/>
      <c r="N18" s="1137"/>
      <c r="O18" s="1137"/>
      <c r="P18" s="1137"/>
      <c r="Q18" s="1137"/>
      <c r="R18" s="1137"/>
      <c r="S18" s="1137"/>
      <c r="T18" s="1137"/>
      <c r="U18" s="1137"/>
      <c r="V18" s="1137"/>
      <c r="W18" s="1137"/>
      <c r="X18" s="1137"/>
      <c r="Y18" s="1137"/>
      <c r="Z18" s="1137"/>
      <c r="AA18" s="1137"/>
      <c r="AB18" s="1137"/>
      <c r="AC18" s="1137"/>
      <c r="AD18" s="1137"/>
      <c r="AE18" s="1137"/>
      <c r="AF18" s="1137"/>
      <c r="AG18" s="1137"/>
      <c r="AH18" s="1137"/>
      <c r="AI18" s="1137"/>
      <c r="AJ18" s="1137"/>
      <c r="AK18" s="1138"/>
    </row>
    <row r="19" spans="1:47" ht="24" customHeight="1" thickBot="1" x14ac:dyDescent="0.45">
      <c r="B19" s="55"/>
      <c r="C19" s="56"/>
      <c r="D19" s="1141" t="s">
        <v>633</v>
      </c>
      <c r="E19" s="1142"/>
      <c r="F19" s="1142"/>
      <c r="G19" s="1142"/>
      <c r="H19" s="1142"/>
      <c r="I19" s="1143"/>
      <c r="J19" s="1147"/>
      <c r="K19" s="1148"/>
      <c r="L19" s="1148"/>
      <c r="M19" s="1148"/>
      <c r="N19" s="1148"/>
      <c r="O19" s="1148"/>
      <c r="P19" s="1148"/>
      <c r="Q19" s="1148"/>
      <c r="R19" s="1148"/>
      <c r="S19" s="1148"/>
      <c r="T19" s="1148"/>
      <c r="U19" s="1148"/>
      <c r="V19" s="1148"/>
      <c r="W19" s="1149"/>
      <c r="X19" s="1150" t="s">
        <v>634</v>
      </c>
      <c r="Y19" s="1151"/>
      <c r="Z19" s="1151"/>
      <c r="AA19" s="1151"/>
      <c r="AB19" s="1152"/>
      <c r="AC19" s="1153"/>
      <c r="AD19" s="1154"/>
      <c r="AE19" s="1154"/>
      <c r="AF19" s="1154"/>
      <c r="AG19" s="1154"/>
      <c r="AH19" s="1154"/>
      <c r="AI19" s="1154"/>
      <c r="AJ19" s="1154"/>
      <c r="AK19" s="1155"/>
    </row>
    <row r="20" spans="1:47" ht="12" customHeight="1" x14ac:dyDescent="0.4">
      <c r="B20" s="57" t="s">
        <v>260</v>
      </c>
      <c r="C20" s="1139" t="s">
        <v>649</v>
      </c>
      <c r="D20" s="1139"/>
      <c r="E20" s="1139"/>
      <c r="F20" s="1139"/>
      <c r="G20" s="1139"/>
      <c r="H20" s="1139"/>
      <c r="I20" s="1139"/>
      <c r="J20" s="1139"/>
      <c r="K20" s="1139"/>
      <c r="L20" s="1139"/>
      <c r="M20" s="1139"/>
      <c r="N20" s="1139"/>
      <c r="O20" s="1139"/>
      <c r="P20" s="1139"/>
      <c r="Q20" s="1139"/>
      <c r="R20" s="1139"/>
      <c r="S20" s="1139"/>
      <c r="T20" s="1139"/>
      <c r="U20" s="1139"/>
      <c r="V20" s="1139"/>
      <c r="W20" s="1139"/>
      <c r="X20" s="1139"/>
      <c r="Y20" s="1139"/>
      <c r="Z20" s="1139"/>
      <c r="AA20" s="1139"/>
      <c r="AB20" s="1139"/>
      <c r="AC20" s="1139"/>
      <c r="AD20" s="1139"/>
      <c r="AE20" s="1139"/>
      <c r="AF20" s="1139"/>
      <c r="AG20" s="1139"/>
      <c r="AH20" s="1139"/>
      <c r="AI20" s="1139"/>
      <c r="AJ20" s="1139"/>
      <c r="AK20" s="1139"/>
    </row>
    <row r="21" spans="1:47" ht="12" customHeight="1" x14ac:dyDescent="0.4">
      <c r="B21" s="57" t="s">
        <v>261</v>
      </c>
      <c r="C21" s="1139" t="s">
        <v>513</v>
      </c>
      <c r="D21" s="1139"/>
      <c r="E21" s="1139"/>
      <c r="F21" s="1139"/>
      <c r="G21" s="1139"/>
      <c r="H21" s="1139"/>
      <c r="I21" s="1139"/>
      <c r="J21" s="1139"/>
      <c r="K21" s="1139"/>
      <c r="L21" s="1139"/>
      <c r="M21" s="1139"/>
      <c r="N21" s="1139"/>
      <c r="O21" s="1139"/>
      <c r="P21" s="1139"/>
      <c r="Q21" s="1139"/>
      <c r="R21" s="1139"/>
      <c r="S21" s="1139"/>
      <c r="T21" s="1139"/>
      <c r="U21" s="1139"/>
      <c r="V21" s="1139"/>
      <c r="W21" s="1139"/>
      <c r="X21" s="1139"/>
      <c r="Y21" s="1139"/>
      <c r="Z21" s="1139"/>
      <c r="AA21" s="1139"/>
      <c r="AB21" s="1139"/>
      <c r="AC21" s="1139"/>
      <c r="AD21" s="1139"/>
      <c r="AE21" s="1139"/>
      <c r="AF21" s="1139"/>
      <c r="AG21" s="1139"/>
      <c r="AH21" s="1139"/>
      <c r="AI21" s="1139"/>
      <c r="AJ21" s="1139"/>
      <c r="AK21" s="1139"/>
    </row>
    <row r="22" spans="1:47" ht="12" customHeight="1" x14ac:dyDescent="0.4">
      <c r="B22" s="57" t="s">
        <v>263</v>
      </c>
      <c r="C22" s="1139" t="s">
        <v>636</v>
      </c>
      <c r="D22" s="1139"/>
      <c r="E22" s="1139"/>
      <c r="F22" s="1139"/>
      <c r="G22" s="1139"/>
      <c r="H22" s="1139"/>
      <c r="I22" s="1139"/>
      <c r="J22" s="1139"/>
      <c r="K22" s="1139"/>
      <c r="L22" s="1139"/>
      <c r="M22" s="1139"/>
      <c r="N22" s="1139"/>
      <c r="O22" s="1139"/>
      <c r="P22" s="1139"/>
      <c r="Q22" s="1139"/>
      <c r="R22" s="1139"/>
      <c r="S22" s="1139"/>
      <c r="T22" s="1139"/>
      <c r="U22" s="1139"/>
      <c r="V22" s="1139"/>
      <c r="W22" s="1139"/>
      <c r="X22" s="1139"/>
      <c r="Y22" s="1139"/>
      <c r="Z22" s="1139"/>
      <c r="AA22" s="1139"/>
      <c r="AB22" s="1139"/>
      <c r="AC22" s="1139"/>
      <c r="AD22" s="1139"/>
      <c r="AE22" s="1139"/>
      <c r="AF22" s="1139"/>
      <c r="AG22" s="1139"/>
      <c r="AH22" s="1139"/>
      <c r="AI22" s="1139"/>
      <c r="AJ22" s="1139"/>
      <c r="AK22" s="1139"/>
    </row>
    <row r="23" spans="1:47" ht="12" customHeight="1" x14ac:dyDescent="0.4">
      <c r="B23" s="57" t="s">
        <v>632</v>
      </c>
      <c r="C23" s="1139" t="s">
        <v>264</v>
      </c>
      <c r="D23" s="1139"/>
      <c r="E23" s="1139"/>
      <c r="F23" s="1139"/>
      <c r="G23" s="1139"/>
      <c r="H23" s="1139"/>
      <c r="I23" s="1139"/>
      <c r="J23" s="1139"/>
      <c r="K23" s="1139"/>
      <c r="L23" s="1139"/>
      <c r="M23" s="1139"/>
      <c r="N23" s="1139"/>
      <c r="O23" s="1139"/>
      <c r="P23" s="1139"/>
      <c r="Q23" s="1139"/>
      <c r="R23" s="1139"/>
      <c r="S23" s="1139"/>
      <c r="T23" s="1139"/>
      <c r="U23" s="1139"/>
      <c r="V23" s="1139"/>
      <c r="W23" s="1139"/>
      <c r="X23" s="1139"/>
      <c r="Y23" s="1139"/>
      <c r="Z23" s="1139"/>
      <c r="AA23" s="1139"/>
      <c r="AB23" s="1139"/>
      <c r="AC23" s="1139"/>
      <c r="AD23" s="1139"/>
      <c r="AE23" s="1139"/>
      <c r="AF23" s="1139"/>
      <c r="AG23" s="1139"/>
      <c r="AH23" s="1139"/>
      <c r="AI23" s="1139"/>
      <c r="AJ23" s="1139"/>
      <c r="AK23" s="1139"/>
    </row>
    <row r="24" spans="1:47" ht="4.5" customHeight="1" x14ac:dyDescent="0.4"/>
    <row r="25" spans="1:47" ht="18" customHeight="1" thickBot="1" x14ac:dyDescent="0.45">
      <c r="B25" s="58" t="s">
        <v>635</v>
      </c>
    </row>
    <row r="26" spans="1:47" s="66" customFormat="1" ht="18" customHeight="1" x14ac:dyDescent="0.4">
      <c r="A26" s="431"/>
      <c r="B26" s="98" t="s">
        <v>241</v>
      </c>
      <c r="C26" s="60">
        <v>1</v>
      </c>
      <c r="D26" s="61" t="s">
        <v>514</v>
      </c>
      <c r="E26" s="62"/>
      <c r="F26" s="62"/>
      <c r="G26" s="62"/>
      <c r="H26" s="62"/>
      <c r="I26" s="62"/>
      <c r="J26" s="62"/>
      <c r="K26" s="63"/>
      <c r="L26" s="63"/>
      <c r="M26" s="63"/>
      <c r="N26" s="63"/>
      <c r="O26" s="63"/>
      <c r="P26" s="63"/>
      <c r="Q26" s="63"/>
      <c r="R26" s="63"/>
      <c r="S26" s="63"/>
      <c r="T26" s="63"/>
      <c r="U26" s="64"/>
      <c r="V26" s="64"/>
      <c r="W26" s="64"/>
      <c r="X26" s="64"/>
      <c r="Y26" s="64"/>
      <c r="Z26" s="64"/>
      <c r="AA26" s="64"/>
      <c r="AB26" s="64"/>
      <c r="AC26" s="64"/>
      <c r="AD26" s="64"/>
      <c r="AE26" s="64"/>
      <c r="AF26" s="64"/>
      <c r="AG26" s="64"/>
      <c r="AH26" s="64"/>
      <c r="AI26" s="64"/>
      <c r="AJ26" s="64"/>
      <c r="AK26" s="65"/>
    </row>
    <row r="27" spans="1:47" s="66" customFormat="1" ht="18" customHeight="1" x14ac:dyDescent="0.4">
      <c r="A27" s="431"/>
      <c r="B27" s="69"/>
      <c r="C27" s="68"/>
      <c r="D27" s="1072" t="s">
        <v>267</v>
      </c>
      <c r="E27" s="1073" t="s">
        <v>268</v>
      </c>
      <c r="F27" s="1074"/>
      <c r="G27" s="1088"/>
      <c r="H27" s="1073" t="s">
        <v>269</v>
      </c>
      <c r="I27" s="1074"/>
      <c r="J27" s="1074"/>
      <c r="K27" s="1074"/>
      <c r="L27" s="1074"/>
      <c r="M27" s="1088"/>
      <c r="N27" s="999" t="s">
        <v>270</v>
      </c>
      <c r="O27" s="1000"/>
      <c r="P27" s="1000"/>
      <c r="Q27" s="1000"/>
      <c r="R27" s="1000"/>
      <c r="S27" s="1001"/>
      <c r="T27" s="999" t="s">
        <v>271</v>
      </c>
      <c r="U27" s="1000"/>
      <c r="V27" s="1000"/>
      <c r="W27" s="1000"/>
      <c r="X27" s="1000"/>
      <c r="Y27" s="1000"/>
      <c r="Z27" s="1000"/>
      <c r="AA27" s="1000"/>
      <c r="AB27" s="1001"/>
      <c r="AC27" s="999" t="s">
        <v>272</v>
      </c>
      <c r="AD27" s="1000"/>
      <c r="AE27" s="1000"/>
      <c r="AF27" s="1000"/>
      <c r="AG27" s="1000"/>
      <c r="AH27" s="1000"/>
      <c r="AI27" s="1000"/>
      <c r="AJ27" s="1000"/>
      <c r="AK27" s="1123"/>
    </row>
    <row r="28" spans="1:47" s="66" customFormat="1" ht="18" customHeight="1" x14ac:dyDescent="0.4">
      <c r="A28" s="431"/>
      <c r="B28" s="69"/>
      <c r="C28" s="68"/>
      <c r="D28" s="995"/>
      <c r="E28" s="996"/>
      <c r="F28" s="997"/>
      <c r="G28" s="998"/>
      <c r="H28" s="996"/>
      <c r="I28" s="997"/>
      <c r="J28" s="997"/>
      <c r="K28" s="997"/>
      <c r="L28" s="997"/>
      <c r="M28" s="998"/>
      <c r="N28" s="999" t="s">
        <v>273</v>
      </c>
      <c r="O28" s="1000"/>
      <c r="P28" s="1001"/>
      <c r="Q28" s="999" t="s">
        <v>274</v>
      </c>
      <c r="R28" s="1000"/>
      <c r="S28" s="1001"/>
      <c r="T28" s="999" t="s">
        <v>275</v>
      </c>
      <c r="U28" s="1000"/>
      <c r="V28" s="1000"/>
      <c r="W28" s="1000"/>
      <c r="X28" s="1001"/>
      <c r="Y28" s="999" t="s">
        <v>276</v>
      </c>
      <c r="Z28" s="1000"/>
      <c r="AA28" s="1000"/>
      <c r="AB28" s="1001"/>
      <c r="AC28" s="999" t="s">
        <v>275</v>
      </c>
      <c r="AD28" s="1000"/>
      <c r="AE28" s="1000"/>
      <c r="AF28" s="1000"/>
      <c r="AG28" s="1001"/>
      <c r="AH28" s="999" t="s">
        <v>276</v>
      </c>
      <c r="AI28" s="1000"/>
      <c r="AJ28" s="1000"/>
      <c r="AK28" s="1123"/>
    </row>
    <row r="29" spans="1:47" s="66" customFormat="1" ht="18" customHeight="1" x14ac:dyDescent="0.4">
      <c r="A29" s="431"/>
      <c r="B29" s="69"/>
      <c r="C29" s="68"/>
      <c r="D29" s="242">
        <v>1</v>
      </c>
      <c r="E29" s="972"/>
      <c r="F29" s="973"/>
      <c r="G29" s="974"/>
      <c r="H29" s="951" t="s">
        <v>445</v>
      </c>
      <c r="I29" s="952"/>
      <c r="J29" s="952"/>
      <c r="K29" s="952"/>
      <c r="L29" s="952"/>
      <c r="M29" s="953"/>
      <c r="N29" s="972"/>
      <c r="O29" s="973"/>
      <c r="P29" s="974"/>
      <c r="Q29" s="972"/>
      <c r="R29" s="973"/>
      <c r="S29" s="974"/>
      <c r="T29" s="972"/>
      <c r="U29" s="973"/>
      <c r="V29" s="973"/>
      <c r="W29" s="973"/>
      <c r="X29" s="974"/>
      <c r="Y29" s="972"/>
      <c r="Z29" s="1217"/>
      <c r="AA29" s="1217"/>
      <c r="AB29" s="1218"/>
      <c r="AC29" s="972"/>
      <c r="AD29" s="973"/>
      <c r="AE29" s="973"/>
      <c r="AF29" s="973"/>
      <c r="AG29" s="974"/>
      <c r="AH29" s="1226"/>
      <c r="AI29" s="1227"/>
      <c r="AJ29" s="1227"/>
      <c r="AK29" s="1227"/>
      <c r="AL29" s="430"/>
    </row>
    <row r="30" spans="1:47" s="66" customFormat="1" ht="18" customHeight="1" x14ac:dyDescent="0.4">
      <c r="A30" s="431"/>
      <c r="B30" s="69"/>
      <c r="C30" s="79">
        <v>2</v>
      </c>
      <c r="D30" s="137" t="s">
        <v>515</v>
      </c>
      <c r="E30" s="138"/>
      <c r="F30" s="109"/>
      <c r="G30" s="109"/>
      <c r="H30" s="109"/>
      <c r="I30" s="109"/>
      <c r="J30" s="109"/>
      <c r="K30" s="139"/>
      <c r="L30" s="139"/>
      <c r="M30" s="139"/>
      <c r="N30" s="139"/>
      <c r="O30" s="139"/>
      <c r="P30" s="139"/>
      <c r="Q30" s="139"/>
      <c r="R30" s="139"/>
      <c r="S30" s="139"/>
      <c r="T30" s="75"/>
      <c r="U30" s="139"/>
      <c r="V30" s="139"/>
      <c r="W30" s="139"/>
      <c r="X30" s="139"/>
      <c r="Y30" s="139"/>
      <c r="Z30" s="139"/>
      <c r="AA30" s="139"/>
      <c r="AB30" s="74"/>
      <c r="AC30" s="74"/>
      <c r="AD30" s="74"/>
      <c r="AE30" s="74"/>
      <c r="AF30" s="74"/>
      <c r="AG30" s="74"/>
      <c r="AH30" s="74"/>
      <c r="AI30" s="75"/>
      <c r="AJ30" s="75"/>
      <c r="AK30" s="76"/>
    </row>
    <row r="31" spans="1:47" s="66" customFormat="1" ht="18" customHeight="1" x14ac:dyDescent="0.4">
      <c r="A31" s="431"/>
      <c r="B31" s="69"/>
      <c r="C31" s="140"/>
      <c r="D31" s="994" t="s">
        <v>267</v>
      </c>
      <c r="E31" s="999" t="s">
        <v>282</v>
      </c>
      <c r="F31" s="1000"/>
      <c r="G31" s="1001"/>
      <c r="H31" s="1074" t="s">
        <v>516</v>
      </c>
      <c r="I31" s="1074"/>
      <c r="J31" s="1074"/>
      <c r="K31" s="1074"/>
      <c r="L31" s="1074"/>
      <c r="M31" s="1074"/>
      <c r="N31" s="1074"/>
      <c r="O31" s="1074"/>
      <c r="P31" s="1074"/>
      <c r="Q31" s="1074"/>
      <c r="R31" s="1074"/>
      <c r="S31" s="1088"/>
      <c r="T31" s="999" t="s">
        <v>517</v>
      </c>
      <c r="U31" s="1000"/>
      <c r="V31" s="1000"/>
      <c r="W31" s="1000"/>
      <c r="X31" s="1000"/>
      <c r="Y31" s="1000"/>
      <c r="Z31" s="1000"/>
      <c r="AA31" s="1000"/>
      <c r="AB31" s="1000"/>
      <c r="AC31" s="1000"/>
      <c r="AD31" s="1000"/>
      <c r="AE31" s="1000"/>
      <c r="AF31" s="1000"/>
      <c r="AG31" s="1000"/>
      <c r="AH31" s="1000"/>
      <c r="AI31" s="1000"/>
      <c r="AJ31" s="1000"/>
      <c r="AK31" s="1123"/>
    </row>
    <row r="32" spans="1:47" s="66" customFormat="1" ht="18" customHeight="1" x14ac:dyDescent="0.4">
      <c r="A32" s="431"/>
      <c r="B32" s="69"/>
      <c r="C32" s="140"/>
      <c r="D32" s="995"/>
      <c r="E32" s="999"/>
      <c r="F32" s="1000"/>
      <c r="G32" s="1001"/>
      <c r="H32" s="997"/>
      <c r="I32" s="997"/>
      <c r="J32" s="997"/>
      <c r="K32" s="997"/>
      <c r="L32" s="997"/>
      <c r="M32" s="997"/>
      <c r="N32" s="997"/>
      <c r="O32" s="997"/>
      <c r="P32" s="997"/>
      <c r="Q32" s="997"/>
      <c r="R32" s="997"/>
      <c r="S32" s="998"/>
      <c r="T32" s="999" t="s">
        <v>480</v>
      </c>
      <c r="U32" s="1000"/>
      <c r="V32" s="1000"/>
      <c r="W32" s="1001"/>
      <c r="X32" s="999" t="s">
        <v>481</v>
      </c>
      <c r="Y32" s="1000"/>
      <c r="Z32" s="1001"/>
      <c r="AA32" s="999" t="s">
        <v>683</v>
      </c>
      <c r="AB32" s="1000"/>
      <c r="AC32" s="1000"/>
      <c r="AD32" s="1001"/>
      <c r="AE32" s="999" t="s">
        <v>682</v>
      </c>
      <c r="AF32" s="1000"/>
      <c r="AG32" s="1000"/>
      <c r="AH32" s="1001"/>
      <c r="AI32" s="999" t="s">
        <v>482</v>
      </c>
      <c r="AJ32" s="1000"/>
      <c r="AK32" s="1123"/>
    </row>
    <row r="33" spans="1:37" s="66" customFormat="1" ht="18" customHeight="1" x14ac:dyDescent="0.4">
      <c r="A33" s="431"/>
      <c r="B33" s="69"/>
      <c r="C33" s="68"/>
      <c r="D33" s="242">
        <v>1</v>
      </c>
      <c r="E33" s="972"/>
      <c r="F33" s="973"/>
      <c r="G33" s="974"/>
      <c r="H33" s="973"/>
      <c r="I33" s="973"/>
      <c r="J33" s="973"/>
      <c r="K33" s="973"/>
      <c r="L33" s="973"/>
      <c r="M33" s="973"/>
      <c r="N33" s="973"/>
      <c r="O33" s="973"/>
      <c r="P33" s="973"/>
      <c r="Q33" s="973"/>
      <c r="R33" s="973"/>
      <c r="S33" s="974"/>
      <c r="T33" s="972"/>
      <c r="U33" s="973"/>
      <c r="V33" s="973"/>
      <c r="W33" s="973"/>
      <c r="X33" s="972"/>
      <c r="Y33" s="973"/>
      <c r="Z33" s="974"/>
      <c r="AA33" s="972"/>
      <c r="AB33" s="973"/>
      <c r="AC33" s="973"/>
      <c r="AD33" s="974"/>
      <c r="AE33" s="972"/>
      <c r="AF33" s="973"/>
      <c r="AG33" s="973"/>
      <c r="AH33" s="974"/>
      <c r="AI33" s="1222" t="str">
        <f>IF(OR(T33="",T33="利用なし",T33="お客様宅内FW"),"-","サービス接続ルーター")</f>
        <v>-</v>
      </c>
      <c r="AJ33" s="1223"/>
      <c r="AK33" s="1225"/>
    </row>
    <row r="34" spans="1:37" s="66" customFormat="1" ht="18" customHeight="1" x14ac:dyDescent="0.4">
      <c r="A34" s="431"/>
      <c r="B34" s="69"/>
      <c r="C34" s="68"/>
      <c r="D34" s="242">
        <v>2</v>
      </c>
      <c r="E34" s="972"/>
      <c r="F34" s="973"/>
      <c r="G34" s="974"/>
      <c r="H34" s="973"/>
      <c r="I34" s="973"/>
      <c r="J34" s="973"/>
      <c r="K34" s="973"/>
      <c r="L34" s="973"/>
      <c r="M34" s="973"/>
      <c r="N34" s="973"/>
      <c r="O34" s="973"/>
      <c r="P34" s="973"/>
      <c r="Q34" s="973"/>
      <c r="R34" s="973"/>
      <c r="S34" s="974"/>
      <c r="T34" s="972"/>
      <c r="U34" s="973"/>
      <c r="V34" s="973"/>
      <c r="W34" s="973"/>
      <c r="X34" s="972"/>
      <c r="Y34" s="973"/>
      <c r="Z34" s="974"/>
      <c r="AA34" s="972"/>
      <c r="AB34" s="973"/>
      <c r="AC34" s="973"/>
      <c r="AD34" s="974"/>
      <c r="AE34" s="972"/>
      <c r="AF34" s="973"/>
      <c r="AG34" s="973"/>
      <c r="AH34" s="974"/>
      <c r="AI34" s="1222" t="str">
        <f t="shared" ref="AI34:AI42" si="0">IF(OR(T34="",T34="利用なし",T34="お客様宅内FW"),"-","サービス接続ルーター")</f>
        <v>-</v>
      </c>
      <c r="AJ34" s="1223"/>
      <c r="AK34" s="1225"/>
    </row>
    <row r="35" spans="1:37" s="66" customFormat="1" ht="18" customHeight="1" x14ac:dyDescent="0.4">
      <c r="A35" s="431"/>
      <c r="B35" s="69"/>
      <c r="C35" s="68"/>
      <c r="D35" s="242">
        <v>3</v>
      </c>
      <c r="E35" s="972"/>
      <c r="F35" s="973"/>
      <c r="G35" s="974"/>
      <c r="H35" s="973"/>
      <c r="I35" s="973"/>
      <c r="J35" s="973"/>
      <c r="K35" s="973"/>
      <c r="L35" s="973"/>
      <c r="M35" s="973"/>
      <c r="N35" s="973"/>
      <c r="O35" s="973"/>
      <c r="P35" s="973"/>
      <c r="Q35" s="973"/>
      <c r="R35" s="973"/>
      <c r="S35" s="974"/>
      <c r="T35" s="972"/>
      <c r="U35" s="973"/>
      <c r="V35" s="973"/>
      <c r="W35" s="973"/>
      <c r="X35" s="972"/>
      <c r="Y35" s="973"/>
      <c r="Z35" s="974"/>
      <c r="AA35" s="972"/>
      <c r="AB35" s="973"/>
      <c r="AC35" s="973"/>
      <c r="AD35" s="974"/>
      <c r="AE35" s="972"/>
      <c r="AF35" s="973"/>
      <c r="AG35" s="973"/>
      <c r="AH35" s="974"/>
      <c r="AI35" s="1222" t="str">
        <f t="shared" si="0"/>
        <v>-</v>
      </c>
      <c r="AJ35" s="1223"/>
      <c r="AK35" s="1225"/>
    </row>
    <row r="36" spans="1:37" s="66" customFormat="1" ht="18" customHeight="1" x14ac:dyDescent="0.4">
      <c r="A36" s="431"/>
      <c r="B36" s="69"/>
      <c r="C36" s="68"/>
      <c r="D36" s="242">
        <v>4</v>
      </c>
      <c r="E36" s="972"/>
      <c r="F36" s="973"/>
      <c r="G36" s="974"/>
      <c r="H36" s="973"/>
      <c r="I36" s="973"/>
      <c r="J36" s="973"/>
      <c r="K36" s="973"/>
      <c r="L36" s="973"/>
      <c r="M36" s="973"/>
      <c r="N36" s="973"/>
      <c r="O36" s="973"/>
      <c r="P36" s="973"/>
      <c r="Q36" s="973"/>
      <c r="R36" s="973"/>
      <c r="S36" s="974"/>
      <c r="T36" s="972"/>
      <c r="U36" s="973"/>
      <c r="V36" s="973"/>
      <c r="W36" s="973"/>
      <c r="X36" s="972"/>
      <c r="Y36" s="973"/>
      <c r="Z36" s="974"/>
      <c r="AA36" s="972"/>
      <c r="AB36" s="973"/>
      <c r="AC36" s="973"/>
      <c r="AD36" s="974"/>
      <c r="AE36" s="972"/>
      <c r="AF36" s="973"/>
      <c r="AG36" s="973"/>
      <c r="AH36" s="974"/>
      <c r="AI36" s="1222" t="str">
        <f t="shared" si="0"/>
        <v>-</v>
      </c>
      <c r="AJ36" s="1223"/>
      <c r="AK36" s="1225"/>
    </row>
    <row r="37" spans="1:37" s="66" customFormat="1" ht="18" customHeight="1" x14ac:dyDescent="0.4">
      <c r="A37" s="431"/>
      <c r="B37" s="69"/>
      <c r="C37" s="68"/>
      <c r="D37" s="242">
        <v>5</v>
      </c>
      <c r="E37" s="972"/>
      <c r="F37" s="973"/>
      <c r="G37" s="974"/>
      <c r="H37" s="973"/>
      <c r="I37" s="973"/>
      <c r="J37" s="973"/>
      <c r="K37" s="973"/>
      <c r="L37" s="973"/>
      <c r="M37" s="973"/>
      <c r="N37" s="973"/>
      <c r="O37" s="973"/>
      <c r="P37" s="973"/>
      <c r="Q37" s="973"/>
      <c r="R37" s="973"/>
      <c r="S37" s="974"/>
      <c r="T37" s="972"/>
      <c r="U37" s="973"/>
      <c r="V37" s="973"/>
      <c r="W37" s="973"/>
      <c r="X37" s="972"/>
      <c r="Y37" s="973"/>
      <c r="Z37" s="974"/>
      <c r="AA37" s="972"/>
      <c r="AB37" s="973"/>
      <c r="AC37" s="973"/>
      <c r="AD37" s="974"/>
      <c r="AE37" s="972"/>
      <c r="AF37" s="973"/>
      <c r="AG37" s="973"/>
      <c r="AH37" s="974"/>
      <c r="AI37" s="1222" t="str">
        <f t="shared" si="0"/>
        <v>-</v>
      </c>
      <c r="AJ37" s="1223"/>
      <c r="AK37" s="1225"/>
    </row>
    <row r="38" spans="1:37" s="66" customFormat="1" ht="18" customHeight="1" x14ac:dyDescent="0.4">
      <c r="A38" s="431"/>
      <c r="B38" s="69"/>
      <c r="C38" s="68"/>
      <c r="D38" s="242">
        <v>6</v>
      </c>
      <c r="E38" s="972"/>
      <c r="F38" s="973"/>
      <c r="G38" s="974"/>
      <c r="H38" s="973"/>
      <c r="I38" s="973"/>
      <c r="J38" s="973"/>
      <c r="K38" s="973"/>
      <c r="L38" s="973"/>
      <c r="M38" s="973"/>
      <c r="N38" s="973"/>
      <c r="O38" s="973"/>
      <c r="P38" s="973"/>
      <c r="Q38" s="973"/>
      <c r="R38" s="973"/>
      <c r="S38" s="974"/>
      <c r="T38" s="972"/>
      <c r="U38" s="973"/>
      <c r="V38" s="973"/>
      <c r="W38" s="973"/>
      <c r="X38" s="972"/>
      <c r="Y38" s="973"/>
      <c r="Z38" s="974"/>
      <c r="AA38" s="972"/>
      <c r="AB38" s="973"/>
      <c r="AC38" s="973"/>
      <c r="AD38" s="974"/>
      <c r="AE38" s="972"/>
      <c r="AF38" s="973"/>
      <c r="AG38" s="973"/>
      <c r="AH38" s="974"/>
      <c r="AI38" s="1222" t="str">
        <f t="shared" si="0"/>
        <v>-</v>
      </c>
      <c r="AJ38" s="1223"/>
      <c r="AK38" s="1225"/>
    </row>
    <row r="39" spans="1:37" s="66" customFormat="1" ht="18" customHeight="1" x14ac:dyDescent="0.4">
      <c r="A39" s="431"/>
      <c r="B39" s="69"/>
      <c r="C39" s="68"/>
      <c r="D39" s="242">
        <v>7</v>
      </c>
      <c r="E39" s="972"/>
      <c r="F39" s="973"/>
      <c r="G39" s="974"/>
      <c r="H39" s="973"/>
      <c r="I39" s="973"/>
      <c r="J39" s="973"/>
      <c r="K39" s="973"/>
      <c r="L39" s="973"/>
      <c r="M39" s="973"/>
      <c r="N39" s="973"/>
      <c r="O39" s="973"/>
      <c r="P39" s="973"/>
      <c r="Q39" s="973"/>
      <c r="R39" s="973"/>
      <c r="S39" s="974"/>
      <c r="T39" s="972"/>
      <c r="U39" s="973"/>
      <c r="V39" s="973"/>
      <c r="W39" s="973"/>
      <c r="X39" s="972"/>
      <c r="Y39" s="973"/>
      <c r="Z39" s="974"/>
      <c r="AA39" s="972"/>
      <c r="AB39" s="973"/>
      <c r="AC39" s="973"/>
      <c r="AD39" s="974"/>
      <c r="AE39" s="972"/>
      <c r="AF39" s="973"/>
      <c r="AG39" s="973"/>
      <c r="AH39" s="974"/>
      <c r="AI39" s="1222" t="str">
        <f t="shared" si="0"/>
        <v>-</v>
      </c>
      <c r="AJ39" s="1223"/>
      <c r="AK39" s="1225"/>
    </row>
    <row r="40" spans="1:37" s="66" customFormat="1" ht="18" customHeight="1" x14ac:dyDescent="0.4">
      <c r="A40" s="431"/>
      <c r="B40" s="69"/>
      <c r="C40" s="68"/>
      <c r="D40" s="242">
        <v>8</v>
      </c>
      <c r="E40" s="972"/>
      <c r="F40" s="973"/>
      <c r="G40" s="974"/>
      <c r="H40" s="973"/>
      <c r="I40" s="973"/>
      <c r="J40" s="973"/>
      <c r="K40" s="973"/>
      <c r="L40" s="973"/>
      <c r="M40" s="973"/>
      <c r="N40" s="973"/>
      <c r="O40" s="973"/>
      <c r="P40" s="973"/>
      <c r="Q40" s="973"/>
      <c r="R40" s="973"/>
      <c r="S40" s="974"/>
      <c r="T40" s="972"/>
      <c r="U40" s="973"/>
      <c r="V40" s="973"/>
      <c r="W40" s="973"/>
      <c r="X40" s="972"/>
      <c r="Y40" s="973"/>
      <c r="Z40" s="974"/>
      <c r="AA40" s="972"/>
      <c r="AB40" s="973"/>
      <c r="AC40" s="973"/>
      <c r="AD40" s="974"/>
      <c r="AE40" s="972"/>
      <c r="AF40" s="973"/>
      <c r="AG40" s="973"/>
      <c r="AH40" s="974"/>
      <c r="AI40" s="1222" t="str">
        <f t="shared" si="0"/>
        <v>-</v>
      </c>
      <c r="AJ40" s="1223"/>
      <c r="AK40" s="1225"/>
    </row>
    <row r="41" spans="1:37" s="66" customFormat="1" ht="18" customHeight="1" x14ac:dyDescent="0.4">
      <c r="A41" s="431"/>
      <c r="B41" s="69"/>
      <c r="C41" s="68"/>
      <c r="D41" s="242">
        <v>9</v>
      </c>
      <c r="E41" s="972"/>
      <c r="F41" s="973"/>
      <c r="G41" s="974"/>
      <c r="H41" s="973"/>
      <c r="I41" s="973"/>
      <c r="J41" s="973"/>
      <c r="K41" s="973"/>
      <c r="L41" s="973"/>
      <c r="M41" s="973"/>
      <c r="N41" s="973"/>
      <c r="O41" s="973"/>
      <c r="P41" s="973"/>
      <c r="Q41" s="973"/>
      <c r="R41" s="973"/>
      <c r="S41" s="974"/>
      <c r="T41" s="972"/>
      <c r="U41" s="973"/>
      <c r="V41" s="973"/>
      <c r="W41" s="974"/>
      <c r="X41" s="972"/>
      <c r="Y41" s="973"/>
      <c r="Z41" s="974"/>
      <c r="AA41" s="972"/>
      <c r="AB41" s="973"/>
      <c r="AC41" s="973"/>
      <c r="AD41" s="974"/>
      <c r="AE41" s="972"/>
      <c r="AF41" s="973"/>
      <c r="AG41" s="973"/>
      <c r="AH41" s="974"/>
      <c r="AI41" s="1222" t="str">
        <f t="shared" si="0"/>
        <v>-</v>
      </c>
      <c r="AJ41" s="1223"/>
      <c r="AK41" s="1225"/>
    </row>
    <row r="42" spans="1:37" s="66" customFormat="1" ht="18" customHeight="1" x14ac:dyDescent="0.4">
      <c r="A42" s="431"/>
      <c r="B42" s="69"/>
      <c r="C42" s="68"/>
      <c r="D42" s="242">
        <v>10</v>
      </c>
      <c r="E42" s="972"/>
      <c r="F42" s="973"/>
      <c r="G42" s="974"/>
      <c r="H42" s="973"/>
      <c r="I42" s="973"/>
      <c r="J42" s="973"/>
      <c r="K42" s="973"/>
      <c r="L42" s="973"/>
      <c r="M42" s="973"/>
      <c r="N42" s="973"/>
      <c r="O42" s="973"/>
      <c r="P42" s="973"/>
      <c r="Q42" s="973"/>
      <c r="R42" s="973"/>
      <c r="S42" s="974"/>
      <c r="T42" s="972"/>
      <c r="U42" s="973"/>
      <c r="V42" s="973"/>
      <c r="W42" s="974"/>
      <c r="X42" s="972"/>
      <c r="Y42" s="973"/>
      <c r="Z42" s="974"/>
      <c r="AA42" s="972"/>
      <c r="AB42" s="973"/>
      <c r="AC42" s="973"/>
      <c r="AD42" s="974"/>
      <c r="AE42" s="972"/>
      <c r="AF42" s="973"/>
      <c r="AG42" s="973"/>
      <c r="AH42" s="974"/>
      <c r="AI42" s="1222" t="str">
        <f t="shared" si="0"/>
        <v>-</v>
      </c>
      <c r="AJ42" s="1223"/>
      <c r="AK42" s="1225"/>
    </row>
    <row r="43" spans="1:37" s="66" customFormat="1" ht="18" customHeight="1" x14ac:dyDescent="0.4">
      <c r="A43" s="431"/>
      <c r="B43" s="69"/>
      <c r="C43" s="79">
        <v>3</v>
      </c>
      <c r="D43" s="137" t="s">
        <v>518</v>
      </c>
      <c r="E43" s="138"/>
      <c r="F43" s="109"/>
      <c r="G43" s="109"/>
      <c r="H43" s="109"/>
      <c r="I43" s="109"/>
      <c r="J43" s="109"/>
      <c r="K43" s="139"/>
      <c r="L43" s="139"/>
      <c r="M43" s="139"/>
      <c r="N43" s="139"/>
      <c r="O43" s="139"/>
      <c r="P43" s="139"/>
      <c r="Q43" s="139"/>
      <c r="R43" s="139"/>
      <c r="S43" s="139"/>
      <c r="T43" s="75"/>
      <c r="U43" s="139"/>
      <c r="V43" s="139"/>
      <c r="W43" s="139"/>
      <c r="X43" s="139"/>
      <c r="Y43" s="139"/>
      <c r="Z43" s="139"/>
      <c r="AA43" s="139"/>
      <c r="AB43" s="74"/>
      <c r="AC43" s="74"/>
      <c r="AD43" s="74"/>
      <c r="AE43" s="74"/>
      <c r="AF43" s="74"/>
      <c r="AG43" s="139"/>
      <c r="AH43" s="139"/>
      <c r="AI43" s="75"/>
      <c r="AJ43" s="75"/>
      <c r="AK43" s="76"/>
    </row>
    <row r="44" spans="1:37" s="66" customFormat="1" ht="18" customHeight="1" x14ac:dyDescent="0.4">
      <c r="A44" s="431"/>
      <c r="B44" s="69"/>
      <c r="C44" s="140"/>
      <c r="D44" s="994" t="s">
        <v>267</v>
      </c>
      <c r="E44" s="999" t="s">
        <v>282</v>
      </c>
      <c r="F44" s="1000"/>
      <c r="G44" s="1001"/>
      <c r="H44" s="1074" t="s">
        <v>519</v>
      </c>
      <c r="I44" s="1074"/>
      <c r="J44" s="1074"/>
      <c r="K44" s="1074"/>
      <c r="L44" s="1074"/>
      <c r="M44" s="1074"/>
      <c r="N44" s="1074"/>
      <c r="O44" s="1074"/>
      <c r="P44" s="1074"/>
      <c r="Q44" s="1074"/>
      <c r="R44" s="1074"/>
      <c r="S44" s="1088"/>
      <c r="T44" s="999" t="s">
        <v>520</v>
      </c>
      <c r="U44" s="1000"/>
      <c r="V44" s="1000"/>
      <c r="W44" s="1000"/>
      <c r="X44" s="1000"/>
      <c r="Y44" s="1000"/>
      <c r="Z44" s="1000"/>
      <c r="AA44" s="1000"/>
      <c r="AB44" s="1000"/>
      <c r="AC44" s="1000"/>
      <c r="AD44" s="1000"/>
      <c r="AE44" s="1000"/>
      <c r="AF44" s="1000"/>
      <c r="AG44" s="1000"/>
      <c r="AH44" s="1000"/>
      <c r="AI44" s="1000"/>
      <c r="AJ44" s="1000"/>
      <c r="AK44" s="1123"/>
    </row>
    <row r="45" spans="1:37" s="66" customFormat="1" ht="18" customHeight="1" x14ac:dyDescent="0.4">
      <c r="A45" s="431"/>
      <c r="B45" s="69"/>
      <c r="C45" s="140"/>
      <c r="D45" s="995"/>
      <c r="E45" s="999"/>
      <c r="F45" s="1000"/>
      <c r="G45" s="1001"/>
      <c r="H45" s="997"/>
      <c r="I45" s="997"/>
      <c r="J45" s="997"/>
      <c r="K45" s="997"/>
      <c r="L45" s="997"/>
      <c r="M45" s="997"/>
      <c r="N45" s="997"/>
      <c r="O45" s="997"/>
      <c r="P45" s="997"/>
      <c r="Q45" s="997"/>
      <c r="R45" s="997"/>
      <c r="S45" s="998"/>
      <c r="T45" s="999" t="s">
        <v>285</v>
      </c>
      <c r="U45" s="1000"/>
      <c r="V45" s="1000"/>
      <c r="W45" s="1000"/>
      <c r="X45" s="1000"/>
      <c r="Y45" s="1001"/>
      <c r="Z45" s="999" t="s">
        <v>486</v>
      </c>
      <c r="AA45" s="1000"/>
      <c r="AB45" s="1000"/>
      <c r="AC45" s="1000"/>
      <c r="AD45" s="1001"/>
      <c r="AE45" s="1166" t="s">
        <v>521</v>
      </c>
      <c r="AF45" s="1167"/>
      <c r="AG45" s="1167"/>
      <c r="AH45" s="1167"/>
      <c r="AI45" s="1167"/>
      <c r="AJ45" s="1167"/>
      <c r="AK45" s="1168"/>
    </row>
    <row r="46" spans="1:37" s="66" customFormat="1" ht="18" customHeight="1" x14ac:dyDescent="0.4">
      <c r="A46" s="431"/>
      <c r="B46" s="69"/>
      <c r="C46" s="68"/>
      <c r="D46" s="242">
        <v>1</v>
      </c>
      <c r="E46" s="1222" t="str">
        <f t="shared" ref="E46:E55" si="1">IF(E33="", "", E33)</f>
        <v/>
      </c>
      <c r="F46" s="1223"/>
      <c r="G46" s="1224"/>
      <c r="H46" s="1223" t="str">
        <f>IF(H33="", "", H33)</f>
        <v/>
      </c>
      <c r="I46" s="1223"/>
      <c r="J46" s="1223"/>
      <c r="K46" s="1223"/>
      <c r="L46" s="1223"/>
      <c r="M46" s="1223"/>
      <c r="N46" s="1223"/>
      <c r="O46" s="1223"/>
      <c r="P46" s="1223"/>
      <c r="Q46" s="1223"/>
      <c r="R46" s="1223"/>
      <c r="S46" s="1224"/>
      <c r="T46" s="1222" t="str">
        <f t="shared" ref="T46:T55" si="2">IF(AA33="", "", AA33)</f>
        <v/>
      </c>
      <c r="U46" s="1223"/>
      <c r="V46" s="1223"/>
      <c r="W46" s="1223"/>
      <c r="X46" s="1223"/>
      <c r="Y46" s="1224"/>
      <c r="Z46" s="972"/>
      <c r="AA46" s="973"/>
      <c r="AB46" s="973"/>
      <c r="AC46" s="973"/>
      <c r="AD46" s="974"/>
      <c r="AE46" s="1169"/>
      <c r="AF46" s="1170"/>
      <c r="AG46" s="1170"/>
      <c r="AH46" s="1170"/>
      <c r="AI46" s="1170"/>
      <c r="AJ46" s="1170"/>
      <c r="AK46" s="1171"/>
    </row>
    <row r="47" spans="1:37" s="66" customFormat="1" ht="18" customHeight="1" x14ac:dyDescent="0.4">
      <c r="A47" s="431"/>
      <c r="B47" s="69"/>
      <c r="C47" s="68"/>
      <c r="D47" s="242">
        <v>2</v>
      </c>
      <c r="E47" s="1222" t="str">
        <f t="shared" si="1"/>
        <v/>
      </c>
      <c r="F47" s="1223"/>
      <c r="G47" s="1224"/>
      <c r="H47" s="1223" t="str">
        <f t="shared" ref="H47:H55" si="3">IF(H34="", "", H34)</f>
        <v/>
      </c>
      <c r="I47" s="1223"/>
      <c r="J47" s="1223"/>
      <c r="K47" s="1223"/>
      <c r="L47" s="1223"/>
      <c r="M47" s="1223"/>
      <c r="N47" s="1223"/>
      <c r="O47" s="1223"/>
      <c r="P47" s="1223"/>
      <c r="Q47" s="1223"/>
      <c r="R47" s="1223"/>
      <c r="S47" s="1224"/>
      <c r="T47" s="1222" t="str">
        <f t="shared" si="2"/>
        <v/>
      </c>
      <c r="U47" s="1223"/>
      <c r="V47" s="1223"/>
      <c r="W47" s="1223"/>
      <c r="X47" s="1223"/>
      <c r="Y47" s="1224"/>
      <c r="Z47" s="972"/>
      <c r="AA47" s="973"/>
      <c r="AB47" s="973"/>
      <c r="AC47" s="973"/>
      <c r="AD47" s="974"/>
      <c r="AE47" s="1169"/>
      <c r="AF47" s="1170"/>
      <c r="AG47" s="1170"/>
      <c r="AH47" s="1170"/>
      <c r="AI47" s="1170"/>
      <c r="AJ47" s="1170"/>
      <c r="AK47" s="1171"/>
    </row>
    <row r="48" spans="1:37" s="66" customFormat="1" ht="18" customHeight="1" x14ac:dyDescent="0.4">
      <c r="A48" s="431"/>
      <c r="B48" s="69"/>
      <c r="C48" s="68"/>
      <c r="D48" s="242">
        <v>3</v>
      </c>
      <c r="E48" s="1222" t="str">
        <f t="shared" si="1"/>
        <v/>
      </c>
      <c r="F48" s="1223"/>
      <c r="G48" s="1224"/>
      <c r="H48" s="1223" t="str">
        <f t="shared" si="3"/>
        <v/>
      </c>
      <c r="I48" s="1223"/>
      <c r="J48" s="1223"/>
      <c r="K48" s="1223"/>
      <c r="L48" s="1223"/>
      <c r="M48" s="1223"/>
      <c r="N48" s="1223"/>
      <c r="O48" s="1223"/>
      <c r="P48" s="1223"/>
      <c r="Q48" s="1223"/>
      <c r="R48" s="1223"/>
      <c r="S48" s="1224"/>
      <c r="T48" s="1222" t="str">
        <f t="shared" si="2"/>
        <v/>
      </c>
      <c r="U48" s="1223"/>
      <c r="V48" s="1223"/>
      <c r="W48" s="1223"/>
      <c r="X48" s="1223"/>
      <c r="Y48" s="1224"/>
      <c r="Z48" s="972"/>
      <c r="AA48" s="973"/>
      <c r="AB48" s="973"/>
      <c r="AC48" s="973"/>
      <c r="AD48" s="974"/>
      <c r="AE48" s="1169"/>
      <c r="AF48" s="1170"/>
      <c r="AG48" s="1170"/>
      <c r="AH48" s="1170"/>
      <c r="AI48" s="1170"/>
      <c r="AJ48" s="1170"/>
      <c r="AK48" s="1171"/>
    </row>
    <row r="49" spans="1:37" s="66" customFormat="1" ht="18" customHeight="1" x14ac:dyDescent="0.4">
      <c r="A49" s="431"/>
      <c r="B49" s="69"/>
      <c r="C49" s="68"/>
      <c r="D49" s="242">
        <v>4</v>
      </c>
      <c r="E49" s="1222" t="str">
        <f t="shared" si="1"/>
        <v/>
      </c>
      <c r="F49" s="1223"/>
      <c r="G49" s="1224"/>
      <c r="H49" s="1223" t="str">
        <f t="shared" si="3"/>
        <v/>
      </c>
      <c r="I49" s="1223"/>
      <c r="J49" s="1223"/>
      <c r="K49" s="1223"/>
      <c r="L49" s="1223"/>
      <c r="M49" s="1223"/>
      <c r="N49" s="1223"/>
      <c r="O49" s="1223"/>
      <c r="P49" s="1223"/>
      <c r="Q49" s="1223"/>
      <c r="R49" s="1223"/>
      <c r="S49" s="1224"/>
      <c r="T49" s="1222" t="str">
        <f t="shared" si="2"/>
        <v/>
      </c>
      <c r="U49" s="1223"/>
      <c r="V49" s="1223"/>
      <c r="W49" s="1223"/>
      <c r="X49" s="1223"/>
      <c r="Y49" s="1224"/>
      <c r="Z49" s="972"/>
      <c r="AA49" s="973"/>
      <c r="AB49" s="973"/>
      <c r="AC49" s="973"/>
      <c r="AD49" s="974"/>
      <c r="AE49" s="1169"/>
      <c r="AF49" s="1170"/>
      <c r="AG49" s="1170"/>
      <c r="AH49" s="1170"/>
      <c r="AI49" s="1170"/>
      <c r="AJ49" s="1170"/>
      <c r="AK49" s="1171"/>
    </row>
    <row r="50" spans="1:37" s="66" customFormat="1" ht="18" customHeight="1" x14ac:dyDescent="0.4">
      <c r="A50" s="431"/>
      <c r="B50" s="69"/>
      <c r="C50" s="68"/>
      <c r="D50" s="242">
        <v>5</v>
      </c>
      <c r="E50" s="1222" t="str">
        <f t="shared" si="1"/>
        <v/>
      </c>
      <c r="F50" s="1223"/>
      <c r="G50" s="1224"/>
      <c r="H50" s="1223" t="str">
        <f t="shared" si="3"/>
        <v/>
      </c>
      <c r="I50" s="1223"/>
      <c r="J50" s="1223"/>
      <c r="K50" s="1223"/>
      <c r="L50" s="1223"/>
      <c r="M50" s="1223"/>
      <c r="N50" s="1223"/>
      <c r="O50" s="1223"/>
      <c r="P50" s="1223"/>
      <c r="Q50" s="1223"/>
      <c r="R50" s="1223"/>
      <c r="S50" s="1224"/>
      <c r="T50" s="1222" t="str">
        <f t="shared" si="2"/>
        <v/>
      </c>
      <c r="U50" s="1223"/>
      <c r="V50" s="1223"/>
      <c r="W50" s="1223"/>
      <c r="X50" s="1223"/>
      <c r="Y50" s="1224"/>
      <c r="Z50" s="972"/>
      <c r="AA50" s="973"/>
      <c r="AB50" s="973"/>
      <c r="AC50" s="973"/>
      <c r="AD50" s="974"/>
      <c r="AE50" s="1169"/>
      <c r="AF50" s="1170"/>
      <c r="AG50" s="1170"/>
      <c r="AH50" s="1170"/>
      <c r="AI50" s="1170"/>
      <c r="AJ50" s="1170"/>
      <c r="AK50" s="1171"/>
    </row>
    <row r="51" spans="1:37" s="66" customFormat="1" ht="18" customHeight="1" x14ac:dyDescent="0.4">
      <c r="A51" s="431"/>
      <c r="B51" s="69"/>
      <c r="C51" s="68"/>
      <c r="D51" s="242">
        <v>6</v>
      </c>
      <c r="E51" s="1222" t="str">
        <f t="shared" si="1"/>
        <v/>
      </c>
      <c r="F51" s="1223"/>
      <c r="G51" s="1224"/>
      <c r="H51" s="1223" t="str">
        <f t="shared" si="3"/>
        <v/>
      </c>
      <c r="I51" s="1223"/>
      <c r="J51" s="1223"/>
      <c r="K51" s="1223"/>
      <c r="L51" s="1223"/>
      <c r="M51" s="1223"/>
      <c r="N51" s="1223"/>
      <c r="O51" s="1223"/>
      <c r="P51" s="1223"/>
      <c r="Q51" s="1223"/>
      <c r="R51" s="1223"/>
      <c r="S51" s="1224"/>
      <c r="T51" s="1222" t="str">
        <f t="shared" si="2"/>
        <v/>
      </c>
      <c r="U51" s="1223"/>
      <c r="V51" s="1223"/>
      <c r="W51" s="1223"/>
      <c r="X51" s="1223"/>
      <c r="Y51" s="1224"/>
      <c r="Z51" s="972"/>
      <c r="AA51" s="973"/>
      <c r="AB51" s="973"/>
      <c r="AC51" s="973"/>
      <c r="AD51" s="974"/>
      <c r="AE51" s="1169"/>
      <c r="AF51" s="1170"/>
      <c r="AG51" s="1170"/>
      <c r="AH51" s="1170"/>
      <c r="AI51" s="1170"/>
      <c r="AJ51" s="1170"/>
      <c r="AK51" s="1171"/>
    </row>
    <row r="52" spans="1:37" s="66" customFormat="1" ht="18" customHeight="1" x14ac:dyDescent="0.4">
      <c r="A52" s="431"/>
      <c r="B52" s="69"/>
      <c r="C52" s="68"/>
      <c r="D52" s="242">
        <v>7</v>
      </c>
      <c r="E52" s="1222" t="str">
        <f t="shared" si="1"/>
        <v/>
      </c>
      <c r="F52" s="1223"/>
      <c r="G52" s="1224"/>
      <c r="H52" s="1223" t="str">
        <f t="shared" si="3"/>
        <v/>
      </c>
      <c r="I52" s="1223"/>
      <c r="J52" s="1223"/>
      <c r="K52" s="1223"/>
      <c r="L52" s="1223"/>
      <c r="M52" s="1223"/>
      <c r="N52" s="1223"/>
      <c r="O52" s="1223"/>
      <c r="P52" s="1223"/>
      <c r="Q52" s="1223"/>
      <c r="R52" s="1223"/>
      <c r="S52" s="1224"/>
      <c r="T52" s="1222" t="str">
        <f t="shared" si="2"/>
        <v/>
      </c>
      <c r="U52" s="1223"/>
      <c r="V52" s="1223"/>
      <c r="W52" s="1223"/>
      <c r="X52" s="1223"/>
      <c r="Y52" s="1224"/>
      <c r="Z52" s="972"/>
      <c r="AA52" s="973"/>
      <c r="AB52" s="973"/>
      <c r="AC52" s="973"/>
      <c r="AD52" s="974"/>
      <c r="AE52" s="1169"/>
      <c r="AF52" s="1170"/>
      <c r="AG52" s="1170"/>
      <c r="AH52" s="1170"/>
      <c r="AI52" s="1170"/>
      <c r="AJ52" s="1170"/>
      <c r="AK52" s="1171"/>
    </row>
    <row r="53" spans="1:37" s="66" customFormat="1" ht="18" customHeight="1" x14ac:dyDescent="0.4">
      <c r="A53" s="431"/>
      <c r="B53" s="69"/>
      <c r="C53" s="68"/>
      <c r="D53" s="242">
        <v>8</v>
      </c>
      <c r="E53" s="1222" t="str">
        <f t="shared" si="1"/>
        <v/>
      </c>
      <c r="F53" s="1223"/>
      <c r="G53" s="1224"/>
      <c r="H53" s="1223" t="str">
        <f t="shared" si="3"/>
        <v/>
      </c>
      <c r="I53" s="1223"/>
      <c r="J53" s="1223"/>
      <c r="K53" s="1223"/>
      <c r="L53" s="1223"/>
      <c r="M53" s="1223"/>
      <c r="N53" s="1223"/>
      <c r="O53" s="1223"/>
      <c r="P53" s="1223"/>
      <c r="Q53" s="1223"/>
      <c r="R53" s="1223"/>
      <c r="S53" s="1224"/>
      <c r="T53" s="1222" t="str">
        <f t="shared" si="2"/>
        <v/>
      </c>
      <c r="U53" s="1223"/>
      <c r="V53" s="1223"/>
      <c r="W53" s="1223"/>
      <c r="X53" s="1223"/>
      <c r="Y53" s="1224"/>
      <c r="Z53" s="972"/>
      <c r="AA53" s="973"/>
      <c r="AB53" s="973"/>
      <c r="AC53" s="973"/>
      <c r="AD53" s="974"/>
      <c r="AE53" s="1169"/>
      <c r="AF53" s="1170"/>
      <c r="AG53" s="1170"/>
      <c r="AH53" s="1170"/>
      <c r="AI53" s="1170"/>
      <c r="AJ53" s="1170"/>
      <c r="AK53" s="1171"/>
    </row>
    <row r="54" spans="1:37" s="66" customFormat="1" ht="18" customHeight="1" x14ac:dyDescent="0.4">
      <c r="A54" s="431"/>
      <c r="B54" s="69"/>
      <c r="C54" s="68"/>
      <c r="D54" s="242">
        <v>9</v>
      </c>
      <c r="E54" s="1222" t="str">
        <f t="shared" si="1"/>
        <v/>
      </c>
      <c r="F54" s="1223"/>
      <c r="G54" s="1224"/>
      <c r="H54" s="1223" t="str">
        <f t="shared" si="3"/>
        <v/>
      </c>
      <c r="I54" s="1223"/>
      <c r="J54" s="1223"/>
      <c r="K54" s="1223"/>
      <c r="L54" s="1223"/>
      <c r="M54" s="1223"/>
      <c r="N54" s="1223"/>
      <c r="O54" s="1223"/>
      <c r="P54" s="1223"/>
      <c r="Q54" s="1223"/>
      <c r="R54" s="1223"/>
      <c r="S54" s="1224"/>
      <c r="T54" s="1222" t="str">
        <f t="shared" si="2"/>
        <v/>
      </c>
      <c r="U54" s="1223"/>
      <c r="V54" s="1223"/>
      <c r="W54" s="1223"/>
      <c r="X54" s="1223"/>
      <c r="Y54" s="1224"/>
      <c r="Z54" s="972"/>
      <c r="AA54" s="973"/>
      <c r="AB54" s="973"/>
      <c r="AC54" s="973"/>
      <c r="AD54" s="974"/>
      <c r="AE54" s="1169"/>
      <c r="AF54" s="1170"/>
      <c r="AG54" s="1170"/>
      <c r="AH54" s="1170"/>
      <c r="AI54" s="1170"/>
      <c r="AJ54" s="1170"/>
      <c r="AK54" s="1171"/>
    </row>
    <row r="55" spans="1:37" s="66" customFormat="1" ht="18" customHeight="1" x14ac:dyDescent="0.4">
      <c r="A55" s="431"/>
      <c r="B55" s="69"/>
      <c r="C55" s="68"/>
      <c r="D55" s="242">
        <v>10</v>
      </c>
      <c r="E55" s="1222" t="str">
        <f t="shared" si="1"/>
        <v/>
      </c>
      <c r="F55" s="1223"/>
      <c r="G55" s="1224"/>
      <c r="H55" s="1223" t="str">
        <f t="shared" si="3"/>
        <v/>
      </c>
      <c r="I55" s="1223"/>
      <c r="J55" s="1223"/>
      <c r="K55" s="1223"/>
      <c r="L55" s="1223"/>
      <c r="M55" s="1223"/>
      <c r="N55" s="1223"/>
      <c r="O55" s="1223"/>
      <c r="P55" s="1223"/>
      <c r="Q55" s="1223"/>
      <c r="R55" s="1223"/>
      <c r="S55" s="1224"/>
      <c r="T55" s="1222" t="str">
        <f t="shared" si="2"/>
        <v/>
      </c>
      <c r="U55" s="1223"/>
      <c r="V55" s="1223"/>
      <c r="W55" s="1223"/>
      <c r="X55" s="1223"/>
      <c r="Y55" s="1224"/>
      <c r="Z55" s="972"/>
      <c r="AA55" s="973"/>
      <c r="AB55" s="973"/>
      <c r="AC55" s="973"/>
      <c r="AD55" s="974"/>
      <c r="AE55" s="1172"/>
      <c r="AF55" s="1173"/>
      <c r="AG55" s="1173"/>
      <c r="AH55" s="1173"/>
      <c r="AI55" s="1173"/>
      <c r="AJ55" s="1173"/>
      <c r="AK55" s="1174"/>
    </row>
    <row r="56" spans="1:37" s="66" customFormat="1" ht="18" customHeight="1" x14ac:dyDescent="0.4">
      <c r="A56" s="431"/>
      <c r="B56" s="69"/>
      <c r="C56" s="79">
        <v>4</v>
      </c>
      <c r="D56" s="137" t="s">
        <v>522</v>
      </c>
      <c r="E56" s="138"/>
      <c r="F56" s="109"/>
      <c r="G56" s="109"/>
      <c r="H56" s="109"/>
      <c r="I56" s="109"/>
      <c r="J56" s="109"/>
      <c r="K56" s="139"/>
      <c r="L56" s="139"/>
      <c r="M56" s="139"/>
      <c r="N56" s="139"/>
      <c r="O56" s="139"/>
      <c r="P56" s="139"/>
      <c r="Q56" s="139"/>
      <c r="R56" s="139"/>
      <c r="S56" s="139"/>
      <c r="T56" s="75"/>
      <c r="U56" s="139"/>
      <c r="V56" s="139"/>
      <c r="W56" s="139"/>
      <c r="X56" s="139"/>
      <c r="Y56" s="139"/>
      <c r="Z56" s="139"/>
      <c r="AA56" s="139"/>
      <c r="AB56" s="139"/>
      <c r="AC56" s="139"/>
      <c r="AD56" s="139"/>
      <c r="AE56" s="139"/>
      <c r="AF56" s="139"/>
      <c r="AG56" s="139"/>
      <c r="AH56" s="139"/>
      <c r="AI56" s="75"/>
      <c r="AJ56" s="75"/>
      <c r="AK56" s="76"/>
    </row>
    <row r="57" spans="1:37" s="66" customFormat="1" ht="18" customHeight="1" x14ac:dyDescent="0.4">
      <c r="A57" s="431"/>
      <c r="B57" s="69"/>
      <c r="C57" s="140"/>
      <c r="D57" s="994" t="s">
        <v>267</v>
      </c>
      <c r="E57" s="999" t="s">
        <v>282</v>
      </c>
      <c r="F57" s="1000"/>
      <c r="G57" s="1001"/>
      <c r="H57" s="1073" t="s">
        <v>489</v>
      </c>
      <c r="I57" s="1074"/>
      <c r="J57" s="1074"/>
      <c r="K57" s="1074"/>
      <c r="L57" s="1074"/>
      <c r="M57" s="1074"/>
      <c r="N57" s="1074"/>
      <c r="O57" s="1074"/>
      <c r="P57" s="1074"/>
      <c r="Q57" s="1074"/>
      <c r="R57" s="1074"/>
      <c r="S57" s="1074"/>
      <c r="T57" s="1074"/>
      <c r="U57" s="1074"/>
      <c r="V57" s="1074"/>
      <c r="W57" s="1074"/>
      <c r="X57" s="1073" t="s">
        <v>490</v>
      </c>
      <c r="Y57" s="1074"/>
      <c r="Z57" s="1074"/>
      <c r="AA57" s="1074"/>
      <c r="AB57" s="1074"/>
      <c r="AC57" s="1074"/>
      <c r="AD57" s="1074"/>
      <c r="AE57" s="1074"/>
      <c r="AF57" s="1074"/>
      <c r="AG57" s="1074"/>
      <c r="AH57" s="1074"/>
      <c r="AI57" s="1074"/>
      <c r="AJ57" s="1074"/>
      <c r="AK57" s="1075"/>
    </row>
    <row r="58" spans="1:37" s="66" customFormat="1" ht="18" customHeight="1" x14ac:dyDescent="0.4">
      <c r="A58" s="431"/>
      <c r="B58" s="69"/>
      <c r="C58" s="140"/>
      <c r="D58" s="995"/>
      <c r="E58" s="999"/>
      <c r="F58" s="1000"/>
      <c r="G58" s="1001"/>
      <c r="H58" s="999" t="s">
        <v>491</v>
      </c>
      <c r="I58" s="1000"/>
      <c r="J58" s="1000"/>
      <c r="K58" s="1000"/>
      <c r="L58" s="999" t="s">
        <v>491</v>
      </c>
      <c r="M58" s="1000"/>
      <c r="N58" s="1000"/>
      <c r="O58" s="1000"/>
      <c r="P58" s="999" t="s">
        <v>492</v>
      </c>
      <c r="Q58" s="1000"/>
      <c r="R58" s="1000"/>
      <c r="S58" s="1001"/>
      <c r="T58" s="1157" t="s">
        <v>493</v>
      </c>
      <c r="U58" s="1158"/>
      <c r="V58" s="1158"/>
      <c r="W58" s="1159"/>
      <c r="X58" s="999" t="s">
        <v>285</v>
      </c>
      <c r="Y58" s="1000"/>
      <c r="Z58" s="1000"/>
      <c r="AA58" s="1000"/>
      <c r="AB58" s="1000"/>
      <c r="AC58" s="1000"/>
      <c r="AD58" s="1000"/>
      <c r="AE58" s="999" t="s">
        <v>482</v>
      </c>
      <c r="AF58" s="1000"/>
      <c r="AG58" s="1000"/>
      <c r="AH58" s="1000"/>
      <c r="AI58" s="1000"/>
      <c r="AJ58" s="1000"/>
      <c r="AK58" s="1123"/>
    </row>
    <row r="59" spans="1:37" s="66" customFormat="1" ht="18" customHeight="1" x14ac:dyDescent="0.4">
      <c r="A59" s="431"/>
      <c r="B59" s="69"/>
      <c r="C59" s="68"/>
      <c r="D59" s="242">
        <v>1</v>
      </c>
      <c r="E59" s="972"/>
      <c r="F59" s="973"/>
      <c r="G59" s="974"/>
      <c r="H59" s="972"/>
      <c r="I59" s="973"/>
      <c r="J59" s="973"/>
      <c r="K59" s="974"/>
      <c r="L59" s="972"/>
      <c r="M59" s="973"/>
      <c r="N59" s="973"/>
      <c r="O59" s="974"/>
      <c r="P59" s="972"/>
      <c r="Q59" s="973"/>
      <c r="R59" s="973"/>
      <c r="S59" s="974"/>
      <c r="T59" s="972"/>
      <c r="U59" s="973"/>
      <c r="V59" s="973"/>
      <c r="W59" s="974"/>
      <c r="X59" s="972"/>
      <c r="Y59" s="973"/>
      <c r="Z59" s="973"/>
      <c r="AA59" s="973"/>
      <c r="AB59" s="973"/>
      <c r="AC59" s="973"/>
      <c r="AD59" s="974"/>
      <c r="AE59" s="972"/>
      <c r="AF59" s="973"/>
      <c r="AG59" s="973"/>
      <c r="AH59" s="973"/>
      <c r="AI59" s="973"/>
      <c r="AJ59" s="973"/>
      <c r="AK59" s="1156"/>
    </row>
    <row r="60" spans="1:37" s="66" customFormat="1" ht="18" customHeight="1" x14ac:dyDescent="0.4">
      <c r="A60" s="431"/>
      <c r="B60" s="69"/>
      <c r="C60" s="68"/>
      <c r="D60" s="242">
        <v>2</v>
      </c>
      <c r="E60" s="972"/>
      <c r="F60" s="973"/>
      <c r="G60" s="974"/>
      <c r="H60" s="972"/>
      <c r="I60" s="973"/>
      <c r="J60" s="973"/>
      <c r="K60" s="974"/>
      <c r="L60" s="972"/>
      <c r="M60" s="973"/>
      <c r="N60" s="973"/>
      <c r="O60" s="974"/>
      <c r="P60" s="972"/>
      <c r="Q60" s="973"/>
      <c r="R60" s="973"/>
      <c r="S60" s="974"/>
      <c r="T60" s="972"/>
      <c r="U60" s="973"/>
      <c r="V60" s="973"/>
      <c r="W60" s="974"/>
      <c r="X60" s="972"/>
      <c r="Y60" s="973"/>
      <c r="Z60" s="973"/>
      <c r="AA60" s="973"/>
      <c r="AB60" s="973"/>
      <c r="AC60" s="973"/>
      <c r="AD60" s="974"/>
      <c r="AE60" s="972"/>
      <c r="AF60" s="973"/>
      <c r="AG60" s="973"/>
      <c r="AH60" s="973"/>
      <c r="AI60" s="973"/>
      <c r="AJ60" s="973"/>
      <c r="AK60" s="1156"/>
    </row>
    <row r="61" spans="1:37" s="66" customFormat="1" ht="18" customHeight="1" x14ac:dyDescent="0.4">
      <c r="A61" s="431"/>
      <c r="B61" s="69"/>
      <c r="C61" s="68"/>
      <c r="D61" s="242">
        <v>3</v>
      </c>
      <c r="E61" s="972"/>
      <c r="F61" s="973"/>
      <c r="G61" s="974"/>
      <c r="H61" s="972"/>
      <c r="I61" s="973"/>
      <c r="J61" s="973"/>
      <c r="K61" s="974"/>
      <c r="L61" s="972"/>
      <c r="M61" s="973"/>
      <c r="N61" s="973"/>
      <c r="O61" s="974"/>
      <c r="P61" s="972"/>
      <c r="Q61" s="973"/>
      <c r="R61" s="973"/>
      <c r="S61" s="974"/>
      <c r="T61" s="972"/>
      <c r="U61" s="973"/>
      <c r="V61" s="973"/>
      <c r="W61" s="974"/>
      <c r="X61" s="972"/>
      <c r="Y61" s="973"/>
      <c r="Z61" s="973"/>
      <c r="AA61" s="973"/>
      <c r="AB61" s="973"/>
      <c r="AC61" s="973"/>
      <c r="AD61" s="974"/>
      <c r="AE61" s="972"/>
      <c r="AF61" s="973"/>
      <c r="AG61" s="973"/>
      <c r="AH61" s="973"/>
      <c r="AI61" s="973"/>
      <c r="AJ61" s="973"/>
      <c r="AK61" s="1156"/>
    </row>
    <row r="62" spans="1:37" s="66" customFormat="1" ht="18" customHeight="1" x14ac:dyDescent="0.4">
      <c r="A62" s="431"/>
      <c r="B62" s="69"/>
      <c r="C62" s="68"/>
      <c r="D62" s="242">
        <v>4</v>
      </c>
      <c r="E62" s="972"/>
      <c r="F62" s="973"/>
      <c r="G62" s="974"/>
      <c r="H62" s="972"/>
      <c r="I62" s="973"/>
      <c r="J62" s="973"/>
      <c r="K62" s="974"/>
      <c r="L62" s="972"/>
      <c r="M62" s="973"/>
      <c r="N62" s="973"/>
      <c r="O62" s="974"/>
      <c r="P62" s="972"/>
      <c r="Q62" s="973"/>
      <c r="R62" s="973"/>
      <c r="S62" s="974"/>
      <c r="T62" s="972"/>
      <c r="U62" s="973"/>
      <c r="V62" s="973"/>
      <c r="W62" s="974"/>
      <c r="X62" s="972"/>
      <c r="Y62" s="973"/>
      <c r="Z62" s="973"/>
      <c r="AA62" s="973"/>
      <c r="AB62" s="973"/>
      <c r="AC62" s="973"/>
      <c r="AD62" s="974"/>
      <c r="AE62" s="972"/>
      <c r="AF62" s="973"/>
      <c r="AG62" s="973"/>
      <c r="AH62" s="973"/>
      <c r="AI62" s="973"/>
      <c r="AJ62" s="973"/>
      <c r="AK62" s="1156"/>
    </row>
    <row r="63" spans="1:37" s="66" customFormat="1" ht="18" customHeight="1" x14ac:dyDescent="0.4">
      <c r="A63" s="431"/>
      <c r="B63" s="69"/>
      <c r="C63" s="68"/>
      <c r="D63" s="242">
        <v>5</v>
      </c>
      <c r="E63" s="972"/>
      <c r="F63" s="973"/>
      <c r="G63" s="974"/>
      <c r="H63" s="972"/>
      <c r="I63" s="973"/>
      <c r="J63" s="973"/>
      <c r="K63" s="974"/>
      <c r="L63" s="972"/>
      <c r="M63" s="973"/>
      <c r="N63" s="973"/>
      <c r="O63" s="974"/>
      <c r="P63" s="972"/>
      <c r="Q63" s="973"/>
      <c r="R63" s="973"/>
      <c r="S63" s="974"/>
      <c r="T63" s="972"/>
      <c r="U63" s="973"/>
      <c r="V63" s="973"/>
      <c r="W63" s="974"/>
      <c r="X63" s="972"/>
      <c r="Y63" s="973"/>
      <c r="Z63" s="973"/>
      <c r="AA63" s="973"/>
      <c r="AB63" s="973"/>
      <c r="AC63" s="973"/>
      <c r="AD63" s="974"/>
      <c r="AE63" s="972"/>
      <c r="AF63" s="973"/>
      <c r="AG63" s="973"/>
      <c r="AH63" s="973"/>
      <c r="AI63" s="973"/>
      <c r="AJ63" s="973"/>
      <c r="AK63" s="1156"/>
    </row>
    <row r="64" spans="1:37" s="66" customFormat="1" ht="18" customHeight="1" x14ac:dyDescent="0.4">
      <c r="A64" s="431"/>
      <c r="B64" s="69"/>
      <c r="C64" s="68"/>
      <c r="D64" s="242">
        <v>6</v>
      </c>
      <c r="E64" s="972"/>
      <c r="F64" s="973"/>
      <c r="G64" s="974"/>
      <c r="H64" s="972"/>
      <c r="I64" s="973"/>
      <c r="J64" s="973"/>
      <c r="K64" s="974"/>
      <c r="L64" s="972"/>
      <c r="M64" s="973"/>
      <c r="N64" s="973"/>
      <c r="O64" s="974"/>
      <c r="P64" s="972"/>
      <c r="Q64" s="973"/>
      <c r="R64" s="973"/>
      <c r="S64" s="974"/>
      <c r="T64" s="972"/>
      <c r="U64" s="973"/>
      <c r="V64" s="973"/>
      <c r="W64" s="974"/>
      <c r="X64" s="972"/>
      <c r="Y64" s="973"/>
      <c r="Z64" s="973"/>
      <c r="AA64" s="973"/>
      <c r="AB64" s="973"/>
      <c r="AC64" s="973"/>
      <c r="AD64" s="974"/>
      <c r="AE64" s="972"/>
      <c r="AF64" s="973"/>
      <c r="AG64" s="973"/>
      <c r="AH64" s="973"/>
      <c r="AI64" s="973"/>
      <c r="AJ64" s="973"/>
      <c r="AK64" s="1156"/>
    </row>
    <row r="65" spans="1:41" s="66" customFormat="1" ht="18" customHeight="1" x14ac:dyDescent="0.4">
      <c r="A65" s="431"/>
      <c r="B65" s="69"/>
      <c r="C65" s="68"/>
      <c r="D65" s="242">
        <v>7</v>
      </c>
      <c r="E65" s="972"/>
      <c r="F65" s="973"/>
      <c r="G65" s="974"/>
      <c r="H65" s="972"/>
      <c r="I65" s="973"/>
      <c r="J65" s="973"/>
      <c r="K65" s="974"/>
      <c r="L65" s="972"/>
      <c r="M65" s="973"/>
      <c r="N65" s="973"/>
      <c r="O65" s="974"/>
      <c r="P65" s="972"/>
      <c r="Q65" s="973"/>
      <c r="R65" s="973"/>
      <c r="S65" s="974"/>
      <c r="T65" s="972"/>
      <c r="U65" s="973"/>
      <c r="V65" s="973"/>
      <c r="W65" s="974"/>
      <c r="X65" s="972"/>
      <c r="Y65" s="973"/>
      <c r="Z65" s="973"/>
      <c r="AA65" s="973"/>
      <c r="AB65" s="973"/>
      <c r="AC65" s="973"/>
      <c r="AD65" s="974"/>
      <c r="AE65" s="972"/>
      <c r="AF65" s="973"/>
      <c r="AG65" s="973"/>
      <c r="AH65" s="973"/>
      <c r="AI65" s="973"/>
      <c r="AJ65" s="973"/>
      <c r="AK65" s="1156"/>
    </row>
    <row r="66" spans="1:41" s="66" customFormat="1" ht="18" customHeight="1" x14ac:dyDescent="0.4">
      <c r="A66" s="431"/>
      <c r="B66" s="69"/>
      <c r="C66" s="68"/>
      <c r="D66" s="242">
        <v>8</v>
      </c>
      <c r="E66" s="972"/>
      <c r="F66" s="973"/>
      <c r="G66" s="974"/>
      <c r="H66" s="972"/>
      <c r="I66" s="973"/>
      <c r="J66" s="973"/>
      <c r="K66" s="974"/>
      <c r="L66" s="972"/>
      <c r="M66" s="973"/>
      <c r="N66" s="973"/>
      <c r="O66" s="974"/>
      <c r="P66" s="972"/>
      <c r="Q66" s="973"/>
      <c r="R66" s="973"/>
      <c r="S66" s="974"/>
      <c r="T66" s="972"/>
      <c r="U66" s="973"/>
      <c r="V66" s="973"/>
      <c r="W66" s="974"/>
      <c r="X66" s="972"/>
      <c r="Y66" s="973"/>
      <c r="Z66" s="973"/>
      <c r="AA66" s="973"/>
      <c r="AB66" s="973"/>
      <c r="AC66" s="973"/>
      <c r="AD66" s="974"/>
      <c r="AE66" s="972"/>
      <c r="AF66" s="973"/>
      <c r="AG66" s="973"/>
      <c r="AH66" s="973"/>
      <c r="AI66" s="973"/>
      <c r="AJ66" s="973"/>
      <c r="AK66" s="1156"/>
    </row>
    <row r="67" spans="1:41" s="66" customFormat="1" ht="18" customHeight="1" x14ac:dyDescent="0.4">
      <c r="A67" s="431"/>
      <c r="B67" s="69"/>
      <c r="C67" s="68"/>
      <c r="D67" s="242">
        <v>9</v>
      </c>
      <c r="E67" s="972"/>
      <c r="F67" s="973"/>
      <c r="G67" s="974"/>
      <c r="H67" s="972"/>
      <c r="I67" s="973"/>
      <c r="J67" s="973"/>
      <c r="K67" s="974"/>
      <c r="L67" s="972"/>
      <c r="M67" s="973"/>
      <c r="N67" s="973"/>
      <c r="O67" s="974"/>
      <c r="P67" s="972"/>
      <c r="Q67" s="973"/>
      <c r="R67" s="973"/>
      <c r="S67" s="974"/>
      <c r="T67" s="972"/>
      <c r="U67" s="973"/>
      <c r="V67" s="973"/>
      <c r="W67" s="974"/>
      <c r="X67" s="972"/>
      <c r="Y67" s="973"/>
      <c r="Z67" s="973"/>
      <c r="AA67" s="973"/>
      <c r="AB67" s="973"/>
      <c r="AC67" s="973"/>
      <c r="AD67" s="974"/>
      <c r="AE67" s="972"/>
      <c r="AF67" s="973"/>
      <c r="AG67" s="973"/>
      <c r="AH67" s="973"/>
      <c r="AI67" s="973"/>
      <c r="AJ67" s="973"/>
      <c r="AK67" s="1156"/>
    </row>
    <row r="68" spans="1:41" s="66" customFormat="1" ht="18" customHeight="1" x14ac:dyDescent="0.4">
      <c r="A68" s="431"/>
      <c r="B68" s="69"/>
      <c r="C68" s="432"/>
      <c r="D68" s="422">
        <v>10</v>
      </c>
      <c r="E68" s="972"/>
      <c r="F68" s="973"/>
      <c r="G68" s="974"/>
      <c r="H68" s="972"/>
      <c r="I68" s="973"/>
      <c r="J68" s="973"/>
      <c r="K68" s="974"/>
      <c r="L68" s="972"/>
      <c r="M68" s="973"/>
      <c r="N68" s="973"/>
      <c r="O68" s="974"/>
      <c r="P68" s="972"/>
      <c r="Q68" s="973"/>
      <c r="R68" s="973"/>
      <c r="S68" s="974"/>
      <c r="T68" s="972"/>
      <c r="U68" s="973"/>
      <c r="V68" s="973"/>
      <c r="W68" s="974"/>
      <c r="X68" s="972"/>
      <c r="Y68" s="973"/>
      <c r="Z68" s="973"/>
      <c r="AA68" s="973"/>
      <c r="AB68" s="973"/>
      <c r="AC68" s="973"/>
      <c r="AD68" s="974"/>
      <c r="AE68" s="972"/>
      <c r="AF68" s="973"/>
      <c r="AG68" s="973"/>
      <c r="AH68" s="973"/>
      <c r="AI68" s="973"/>
      <c r="AJ68" s="973"/>
      <c r="AK68" s="1156"/>
    </row>
    <row r="69" spans="1:41" s="66" customFormat="1" ht="18" customHeight="1" x14ac:dyDescent="0.4">
      <c r="A69" s="431"/>
      <c r="B69" s="69"/>
      <c r="C69" s="79">
        <v>5</v>
      </c>
      <c r="D69" s="71" t="s">
        <v>684</v>
      </c>
      <c r="E69" s="433"/>
      <c r="F69" s="433"/>
      <c r="G69" s="433"/>
      <c r="H69" s="433"/>
      <c r="I69" s="433"/>
      <c r="J69" s="433"/>
      <c r="K69" s="433"/>
      <c r="L69" s="433"/>
      <c r="M69" s="433"/>
      <c r="N69" s="433"/>
      <c r="O69" s="433"/>
      <c r="P69" s="433"/>
      <c r="Q69" s="433"/>
      <c r="R69" s="433"/>
      <c r="S69" s="433"/>
      <c r="T69" s="433"/>
      <c r="U69" s="433"/>
      <c r="V69" s="433"/>
      <c r="W69" s="433"/>
      <c r="X69" s="433"/>
      <c r="Y69" s="433"/>
      <c r="Z69" s="433"/>
      <c r="AA69" s="433"/>
      <c r="AB69" s="433"/>
      <c r="AC69" s="433"/>
      <c r="AD69" s="433"/>
      <c r="AE69" s="433"/>
      <c r="AF69" s="433"/>
      <c r="AG69" s="433"/>
      <c r="AH69" s="433"/>
      <c r="AI69" s="433"/>
      <c r="AJ69" s="433"/>
      <c r="AK69" s="434"/>
      <c r="AL69" s="430"/>
    </row>
    <row r="70" spans="1:41" s="66" customFormat="1" ht="18" customHeight="1" x14ac:dyDescent="0.4">
      <c r="A70" s="431"/>
      <c r="B70" s="69"/>
      <c r="C70" s="435"/>
      <c r="D70" s="1195" t="s">
        <v>236</v>
      </c>
      <c r="E70" s="1195"/>
      <c r="F70" s="1195"/>
      <c r="G70" s="1195"/>
      <c r="H70" s="423" t="s">
        <v>98</v>
      </c>
      <c r="I70" s="1198" t="s">
        <v>685</v>
      </c>
      <c r="J70" s="1198"/>
      <c r="K70" s="1198"/>
      <c r="L70" s="1198"/>
      <c r="M70" s="1198"/>
      <c r="N70" s="1198"/>
      <c r="O70" s="1198"/>
      <c r="P70" s="1199" t="s">
        <v>688</v>
      </c>
      <c r="Q70" s="1199"/>
      <c r="R70" s="1199"/>
      <c r="S70" s="1199"/>
      <c r="T70" s="1201"/>
      <c r="U70" s="1201"/>
      <c r="V70" s="1201"/>
      <c r="W70" s="1201"/>
      <c r="X70" s="1201"/>
      <c r="Y70" s="1201"/>
      <c r="Z70" s="1201"/>
      <c r="AA70" s="1201"/>
      <c r="AB70" s="1201"/>
      <c r="AC70" s="1201"/>
      <c r="AD70" s="1201"/>
      <c r="AE70" s="1201"/>
      <c r="AF70" s="1201"/>
      <c r="AG70" s="1201"/>
      <c r="AH70" s="1201"/>
      <c r="AI70" s="1201"/>
      <c r="AJ70" s="1201"/>
      <c r="AK70" s="1202"/>
      <c r="AL70" s="430"/>
      <c r="AN70" s="34" t="s">
        <v>248</v>
      </c>
      <c r="AO70" s="34" t="str">
        <f>IF(AND($H$71="□",$H$72="□"),"■","")</f>
        <v>■</v>
      </c>
    </row>
    <row r="71" spans="1:41" s="66" customFormat="1" ht="18" customHeight="1" x14ac:dyDescent="0.4">
      <c r="A71" s="431"/>
      <c r="B71" s="69"/>
      <c r="C71" s="435"/>
      <c r="D71" s="1196"/>
      <c r="E71" s="1196"/>
      <c r="F71" s="1196"/>
      <c r="G71" s="1196"/>
      <c r="H71" s="423" t="s">
        <v>98</v>
      </c>
      <c r="I71" s="1198" t="s">
        <v>686</v>
      </c>
      <c r="J71" s="1198"/>
      <c r="K71" s="1198"/>
      <c r="L71" s="1198"/>
      <c r="M71" s="1198"/>
      <c r="N71" s="1198"/>
      <c r="O71" s="1198"/>
      <c r="P71" s="1199"/>
      <c r="Q71" s="1199"/>
      <c r="R71" s="1199"/>
      <c r="S71" s="1199"/>
      <c r="T71" s="1201"/>
      <c r="U71" s="1201"/>
      <c r="V71" s="1201"/>
      <c r="W71" s="1201"/>
      <c r="X71" s="1201"/>
      <c r="Y71" s="1201"/>
      <c r="Z71" s="1201"/>
      <c r="AA71" s="1201"/>
      <c r="AB71" s="1201"/>
      <c r="AC71" s="1201"/>
      <c r="AD71" s="1201"/>
      <c r="AE71" s="1201"/>
      <c r="AF71" s="1201"/>
      <c r="AG71" s="1201"/>
      <c r="AH71" s="1201"/>
      <c r="AI71" s="1201"/>
      <c r="AJ71" s="1201"/>
      <c r="AK71" s="1202"/>
      <c r="AL71" s="430"/>
      <c r="AN71" s="34" t="s">
        <v>98</v>
      </c>
      <c r="AO71" s="34" t="str">
        <f>IF(AND($H$70="□",$H$72="□"),"■","")</f>
        <v>■</v>
      </c>
    </row>
    <row r="72" spans="1:41" s="66" customFormat="1" ht="18" customHeight="1" thickBot="1" x14ac:dyDescent="0.45">
      <c r="A72" s="431"/>
      <c r="B72" s="112"/>
      <c r="C72" s="437"/>
      <c r="D72" s="1197"/>
      <c r="E72" s="1197"/>
      <c r="F72" s="1197"/>
      <c r="G72" s="1197"/>
      <c r="H72" s="424" t="s">
        <v>98</v>
      </c>
      <c r="I72" s="1205" t="s">
        <v>687</v>
      </c>
      <c r="J72" s="1205"/>
      <c r="K72" s="1205"/>
      <c r="L72" s="1205"/>
      <c r="M72" s="1205"/>
      <c r="N72" s="1205"/>
      <c r="O72" s="1205"/>
      <c r="P72" s="1200"/>
      <c r="Q72" s="1200"/>
      <c r="R72" s="1200"/>
      <c r="S72" s="1200"/>
      <c r="T72" s="1203"/>
      <c r="U72" s="1203"/>
      <c r="V72" s="1203"/>
      <c r="W72" s="1203"/>
      <c r="X72" s="1203"/>
      <c r="Y72" s="1203"/>
      <c r="Z72" s="1203"/>
      <c r="AA72" s="1203"/>
      <c r="AB72" s="1203"/>
      <c r="AC72" s="1203"/>
      <c r="AD72" s="1203"/>
      <c r="AE72" s="1203"/>
      <c r="AF72" s="1203"/>
      <c r="AG72" s="1203"/>
      <c r="AH72" s="1203"/>
      <c r="AI72" s="1203"/>
      <c r="AJ72" s="1203"/>
      <c r="AK72" s="1204"/>
      <c r="AL72" s="430"/>
      <c r="AN72" s="34" t="s">
        <v>98</v>
      </c>
      <c r="AO72" s="34" t="str">
        <f>IF(AND($H$70="□",$H$71="□"),"■","")</f>
        <v>■</v>
      </c>
    </row>
    <row r="73" spans="1:41" ht="18" customHeight="1" x14ac:dyDescent="0.4">
      <c r="B73" s="436" t="s">
        <v>296</v>
      </c>
      <c r="C73" s="1089" t="s">
        <v>523</v>
      </c>
      <c r="D73" s="1090"/>
      <c r="E73" s="1090"/>
      <c r="F73" s="1090"/>
      <c r="G73" s="1090"/>
      <c r="H73" s="1090"/>
      <c r="I73" s="1090"/>
      <c r="J73" s="1090"/>
      <c r="K73" s="1090"/>
      <c r="L73" s="1090"/>
      <c r="M73" s="1090"/>
      <c r="N73" s="1090"/>
      <c r="O73" s="1090"/>
      <c r="P73" s="1090"/>
      <c r="Q73" s="1090"/>
      <c r="R73" s="1090"/>
      <c r="S73" s="1090"/>
      <c r="T73" s="1090"/>
      <c r="U73" s="1090"/>
      <c r="V73" s="1090"/>
      <c r="W73" s="1090"/>
      <c r="X73" s="1090"/>
      <c r="Y73" s="1090"/>
      <c r="Z73" s="1090"/>
      <c r="AA73" s="1090"/>
      <c r="AB73" s="1090"/>
      <c r="AC73" s="1090"/>
      <c r="AD73" s="1090"/>
      <c r="AE73" s="1090"/>
      <c r="AF73" s="1090"/>
      <c r="AG73" s="1090"/>
      <c r="AH73" s="1090"/>
      <c r="AI73" s="1090"/>
      <c r="AJ73" s="1090"/>
      <c r="AK73" s="1090"/>
    </row>
    <row r="74" spans="1:41" s="66" customFormat="1" ht="15.75" x14ac:dyDescent="0.4">
      <c r="B74" s="84" t="s">
        <v>298</v>
      </c>
      <c r="C74" s="1089" t="s">
        <v>524</v>
      </c>
      <c r="D74" s="1089"/>
      <c r="E74" s="1089"/>
      <c r="F74" s="1089"/>
      <c r="G74" s="1089"/>
      <c r="H74" s="1089"/>
      <c r="I74" s="1089"/>
      <c r="J74" s="1089"/>
      <c r="K74" s="1089"/>
      <c r="L74" s="1089"/>
      <c r="M74" s="1089"/>
      <c r="N74" s="1089"/>
      <c r="O74" s="1089"/>
      <c r="P74" s="1089"/>
      <c r="Q74" s="1089"/>
      <c r="R74" s="1089"/>
      <c r="S74" s="1089"/>
      <c r="T74" s="1089"/>
      <c r="U74" s="1089"/>
      <c r="V74" s="1089"/>
      <c r="W74" s="1089"/>
      <c r="X74" s="1089"/>
      <c r="Y74" s="1089"/>
      <c r="Z74" s="1089"/>
      <c r="AA74" s="1089"/>
      <c r="AB74" s="1089"/>
      <c r="AC74" s="1089"/>
      <c r="AD74" s="1089"/>
      <c r="AE74" s="1089"/>
      <c r="AF74" s="1089"/>
      <c r="AG74" s="1089"/>
      <c r="AH74" s="1089"/>
      <c r="AI74" s="1089"/>
      <c r="AJ74" s="1089"/>
      <c r="AK74" s="1089"/>
    </row>
    <row r="75" spans="1:41" s="66" customFormat="1" ht="18.75" x14ac:dyDescent="0.4">
      <c r="B75" s="84" t="s">
        <v>300</v>
      </c>
      <c r="C75" s="1089" t="s">
        <v>495</v>
      </c>
      <c r="D75" s="1090"/>
      <c r="E75" s="1090"/>
      <c r="F75" s="1090"/>
      <c r="G75" s="1090"/>
      <c r="H75" s="1090"/>
      <c r="I75" s="1090"/>
      <c r="J75" s="1090"/>
      <c r="K75" s="1090"/>
      <c r="L75" s="1090"/>
      <c r="M75" s="1090"/>
      <c r="N75" s="1090"/>
      <c r="O75" s="1090"/>
      <c r="P75" s="1090"/>
      <c r="Q75" s="1090"/>
      <c r="R75" s="1090"/>
      <c r="S75" s="1090"/>
      <c r="T75" s="1090"/>
      <c r="U75" s="1090"/>
      <c r="V75" s="1090"/>
      <c r="W75" s="1090"/>
      <c r="X75" s="1090"/>
      <c r="Y75" s="1090"/>
      <c r="Z75" s="1090"/>
      <c r="AA75" s="1090"/>
      <c r="AB75" s="1090"/>
      <c r="AC75" s="1090"/>
      <c r="AD75" s="1090"/>
      <c r="AE75" s="1090"/>
      <c r="AF75" s="1090"/>
      <c r="AG75" s="1090"/>
      <c r="AH75" s="1090"/>
      <c r="AI75" s="1090"/>
      <c r="AJ75" s="1090"/>
      <c r="AK75" s="1090"/>
    </row>
    <row r="76" spans="1:41" s="66" customFormat="1" ht="18.75" x14ac:dyDescent="0.4">
      <c r="B76" s="57"/>
      <c r="C76" s="1089" t="s">
        <v>496</v>
      </c>
      <c r="D76" s="1090"/>
      <c r="E76" s="1090"/>
      <c r="F76" s="1090"/>
      <c r="G76" s="1090"/>
      <c r="H76" s="1090"/>
      <c r="I76" s="1090"/>
      <c r="J76" s="1090"/>
      <c r="K76" s="1090"/>
      <c r="L76" s="1090"/>
      <c r="M76" s="1090"/>
      <c r="N76" s="1090"/>
      <c r="O76" s="1090"/>
      <c r="P76" s="1090"/>
      <c r="Q76" s="1090"/>
      <c r="R76" s="1090"/>
      <c r="S76" s="1090"/>
      <c r="T76" s="1090"/>
      <c r="U76" s="1090"/>
      <c r="V76" s="1090"/>
      <c r="W76" s="1090"/>
      <c r="X76" s="1090"/>
      <c r="Y76" s="1090"/>
      <c r="Z76" s="1090"/>
      <c r="AA76" s="1090"/>
      <c r="AB76" s="1090"/>
      <c r="AC76" s="1090"/>
      <c r="AD76" s="1090"/>
      <c r="AE76" s="1090"/>
      <c r="AF76" s="1090"/>
      <c r="AG76" s="1090"/>
      <c r="AH76" s="1090"/>
      <c r="AI76" s="1090"/>
      <c r="AJ76" s="1090"/>
      <c r="AK76" s="1090"/>
    </row>
    <row r="77" spans="1:41" ht="18" customHeight="1" x14ac:dyDescent="0.4">
      <c r="B77" s="57"/>
      <c r="C77" s="249"/>
      <c r="AJ77" s="85"/>
    </row>
    <row r="78" spans="1:41" ht="18" customHeight="1" thickBot="1" x14ac:dyDescent="0.45">
      <c r="B78" s="58" t="s">
        <v>303</v>
      </c>
    </row>
    <row r="79" spans="1:41" s="66" customFormat="1" ht="18" customHeight="1" x14ac:dyDescent="0.4">
      <c r="B79" s="98" t="s">
        <v>242</v>
      </c>
      <c r="C79" s="99"/>
      <c r="D79" s="87" t="s">
        <v>317</v>
      </c>
      <c r="E79" s="62"/>
      <c r="F79" s="62"/>
      <c r="G79" s="62"/>
      <c r="H79" s="62"/>
      <c r="I79" s="62"/>
      <c r="J79" s="62"/>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5"/>
    </row>
    <row r="80" spans="1:41" s="66" customFormat="1" ht="18" customHeight="1" x14ac:dyDescent="0.4">
      <c r="B80" s="89"/>
      <c r="C80" s="90"/>
      <c r="D80" s="982" t="s">
        <v>309</v>
      </c>
      <c r="E80" s="983"/>
      <c r="F80" s="983"/>
      <c r="G80" s="984"/>
      <c r="H80" s="91" t="s">
        <v>98</v>
      </c>
      <c r="I80" s="92" t="s">
        <v>310</v>
      </c>
      <c r="J80" s="92"/>
      <c r="K80" s="92"/>
      <c r="L80" s="92"/>
      <c r="M80" s="92"/>
      <c r="N80" s="92"/>
      <c r="O80" s="92"/>
      <c r="P80" s="92"/>
      <c r="Q80" s="92"/>
      <c r="R80" s="92"/>
      <c r="S80" s="92"/>
      <c r="T80" s="92"/>
      <c r="U80" s="92"/>
      <c r="V80" s="92"/>
      <c r="W80" s="92"/>
      <c r="X80" s="92"/>
      <c r="Y80" s="92"/>
      <c r="Z80" s="92"/>
      <c r="AA80" s="92"/>
      <c r="AB80" s="1052" t="s">
        <v>497</v>
      </c>
      <c r="AC80" s="1053"/>
      <c r="AD80" s="1053"/>
      <c r="AE80" s="1053"/>
      <c r="AF80" s="1053"/>
      <c r="AG80" s="1053"/>
      <c r="AH80" s="1053"/>
      <c r="AI80" s="1053"/>
      <c r="AJ80" s="1053"/>
      <c r="AK80" s="1054"/>
      <c r="AN80" s="34" t="s">
        <v>248</v>
      </c>
      <c r="AO80" s="34" t="str">
        <f>IF($H$81="□","■","")</f>
        <v>■</v>
      </c>
    </row>
    <row r="81" spans="2:41" s="66" customFormat="1" ht="18" customHeight="1" thickBot="1" x14ac:dyDescent="0.45">
      <c r="B81" s="100"/>
      <c r="C81" s="101"/>
      <c r="D81" s="1049"/>
      <c r="E81" s="1050"/>
      <c r="F81" s="1050"/>
      <c r="G81" s="1051"/>
      <c r="H81" s="102" t="s">
        <v>98</v>
      </c>
      <c r="I81" s="103" t="s">
        <v>311</v>
      </c>
      <c r="J81" s="103"/>
      <c r="K81" s="103"/>
      <c r="L81" s="103"/>
      <c r="M81" s="103"/>
      <c r="N81" s="103"/>
      <c r="O81" s="103"/>
      <c r="P81" s="103"/>
      <c r="Q81" s="103"/>
      <c r="R81" s="103"/>
      <c r="S81" s="103"/>
      <c r="T81" s="103"/>
      <c r="U81" s="103"/>
      <c r="V81" s="103"/>
      <c r="W81" s="103"/>
      <c r="X81" s="103"/>
      <c r="Y81" s="103"/>
      <c r="Z81" s="103"/>
      <c r="AA81" s="103"/>
      <c r="AB81" s="1055"/>
      <c r="AC81" s="1056"/>
      <c r="AD81" s="1056"/>
      <c r="AE81" s="1056"/>
      <c r="AF81" s="1056"/>
      <c r="AG81" s="1056"/>
      <c r="AH81" s="1056"/>
      <c r="AI81" s="1056"/>
      <c r="AJ81" s="1056"/>
      <c r="AK81" s="1057"/>
      <c r="AN81" s="34" t="s">
        <v>248</v>
      </c>
      <c r="AO81" s="34" t="str">
        <f>IF($H$80="□","■","")</f>
        <v>■</v>
      </c>
    </row>
    <row r="82" spans="2:41" s="66" customFormat="1" ht="18" customHeight="1" thickBot="1" x14ac:dyDescent="0.45">
      <c r="B82" s="104"/>
      <c r="C82" s="104"/>
      <c r="D82" s="105"/>
      <c r="E82" s="105"/>
      <c r="F82" s="105"/>
      <c r="G82" s="105"/>
      <c r="H82" s="106"/>
      <c r="I82" s="104"/>
      <c r="J82" s="104"/>
      <c r="K82" s="104"/>
      <c r="L82" s="104"/>
      <c r="M82" s="104"/>
      <c r="N82" s="104"/>
      <c r="O82" s="104"/>
      <c r="P82" s="104"/>
      <c r="Q82" s="104"/>
      <c r="R82" s="104"/>
      <c r="S82" s="104"/>
      <c r="T82" s="104"/>
      <c r="U82" s="104"/>
      <c r="V82" s="104"/>
      <c r="W82" s="104"/>
      <c r="X82" s="104"/>
      <c r="Y82" s="104"/>
      <c r="Z82" s="104"/>
      <c r="AA82" s="104"/>
      <c r="AB82" s="107"/>
      <c r="AC82" s="107"/>
      <c r="AD82" s="107"/>
      <c r="AE82" s="107"/>
      <c r="AF82" s="107"/>
      <c r="AG82" s="107"/>
      <c r="AH82" s="107"/>
      <c r="AI82" s="107"/>
      <c r="AJ82" s="107"/>
      <c r="AK82" s="107"/>
    </row>
    <row r="83" spans="2:41" s="66" customFormat="1" ht="18" customHeight="1" x14ac:dyDescent="0.4">
      <c r="B83" s="98" t="s">
        <v>243</v>
      </c>
      <c r="C83" s="99"/>
      <c r="D83" s="87" t="s">
        <v>337</v>
      </c>
      <c r="E83" s="62"/>
      <c r="F83" s="62"/>
      <c r="G83" s="62"/>
      <c r="H83" s="62"/>
      <c r="I83" s="62"/>
      <c r="J83" s="62"/>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5"/>
    </row>
    <row r="84" spans="2:41" s="66" customFormat="1" ht="18" customHeight="1" x14ac:dyDescent="0.4">
      <c r="B84" s="89"/>
      <c r="C84" s="90"/>
      <c r="D84" s="982" t="s">
        <v>309</v>
      </c>
      <c r="E84" s="983"/>
      <c r="F84" s="983"/>
      <c r="G84" s="984"/>
      <c r="H84" s="91" t="s">
        <v>98</v>
      </c>
      <c r="I84" s="92" t="s">
        <v>310</v>
      </c>
      <c r="J84" s="92"/>
      <c r="K84" s="92"/>
      <c r="L84" s="92"/>
      <c r="M84" s="92"/>
      <c r="N84" s="92"/>
      <c r="O84" s="92"/>
      <c r="P84" s="92"/>
      <c r="Q84" s="92"/>
      <c r="R84" s="92"/>
      <c r="S84" s="92"/>
      <c r="T84" s="92"/>
      <c r="U84" s="92"/>
      <c r="V84" s="92"/>
      <c r="W84" s="92"/>
      <c r="X84" s="92"/>
      <c r="Y84" s="92"/>
      <c r="Z84" s="92"/>
      <c r="AA84" s="92"/>
      <c r="AB84" s="92"/>
      <c r="AC84" s="92"/>
      <c r="AD84" s="92"/>
      <c r="AE84" s="988" t="s">
        <v>338</v>
      </c>
      <c r="AF84" s="989"/>
      <c r="AG84" s="989"/>
      <c r="AH84" s="989"/>
      <c r="AI84" s="989"/>
      <c r="AJ84" s="989"/>
      <c r="AK84" s="990"/>
      <c r="AN84" s="34" t="s">
        <v>248</v>
      </c>
      <c r="AO84" s="34" t="str">
        <f>IF($H$85="□","■","")</f>
        <v>■</v>
      </c>
    </row>
    <row r="85" spans="2:41" s="66" customFormat="1" ht="18" customHeight="1" x14ac:dyDescent="0.4">
      <c r="B85" s="89"/>
      <c r="C85" s="90"/>
      <c r="D85" s="985"/>
      <c r="E85" s="986"/>
      <c r="F85" s="986"/>
      <c r="G85" s="987"/>
      <c r="H85" s="94" t="s">
        <v>98</v>
      </c>
      <c r="I85" s="95" t="s">
        <v>311</v>
      </c>
      <c r="J85" s="95"/>
      <c r="K85" s="95"/>
      <c r="L85" s="95"/>
      <c r="M85" s="95"/>
      <c r="N85" s="95"/>
      <c r="O85" s="95"/>
      <c r="P85" s="95"/>
      <c r="Q85" s="95"/>
      <c r="R85" s="95"/>
      <c r="S85" s="95"/>
      <c r="T85" s="95"/>
      <c r="U85" s="95"/>
      <c r="V85" s="95"/>
      <c r="W85" s="95"/>
      <c r="X85" s="95"/>
      <c r="Y85" s="95"/>
      <c r="Z85" s="95"/>
      <c r="AA85" s="95"/>
      <c r="AB85" s="95"/>
      <c r="AC85" s="95"/>
      <c r="AD85" s="95"/>
      <c r="AE85" s="991"/>
      <c r="AF85" s="992"/>
      <c r="AG85" s="992"/>
      <c r="AH85" s="992"/>
      <c r="AI85" s="992"/>
      <c r="AJ85" s="992"/>
      <c r="AK85" s="993"/>
      <c r="AN85" s="34" t="s">
        <v>248</v>
      </c>
      <c r="AO85" s="34" t="str">
        <f>IF($H$84="□","■","")</f>
        <v>■</v>
      </c>
    </row>
    <row r="86" spans="2:41" s="66" customFormat="1" ht="18" customHeight="1" x14ac:dyDescent="0.4">
      <c r="B86" s="115"/>
      <c r="C86" s="116"/>
      <c r="D86" s="994" t="s">
        <v>267</v>
      </c>
      <c r="E86" s="996" t="s">
        <v>282</v>
      </c>
      <c r="F86" s="997"/>
      <c r="G86" s="998"/>
      <c r="H86" s="1002" t="s">
        <v>269</v>
      </c>
      <c r="I86" s="1003"/>
      <c r="J86" s="1003"/>
      <c r="K86" s="1003"/>
      <c r="L86" s="1003"/>
      <c r="M86" s="1003"/>
      <c r="N86" s="1004"/>
      <c r="O86" s="994" t="s">
        <v>339</v>
      </c>
      <c r="P86" s="994"/>
      <c r="Q86" s="994"/>
      <c r="R86" s="994"/>
      <c r="S86" s="994"/>
      <c r="T86" s="994" t="s">
        <v>285</v>
      </c>
      <c r="U86" s="994"/>
      <c r="V86" s="994"/>
      <c r="W86" s="994"/>
      <c r="X86" s="994"/>
      <c r="Y86" s="994"/>
      <c r="Z86" s="994" t="s">
        <v>340</v>
      </c>
      <c r="AA86" s="994"/>
      <c r="AB86" s="994"/>
      <c r="AC86" s="994"/>
      <c r="AD86" s="994"/>
      <c r="AE86" s="1008"/>
      <c r="AF86" s="1009"/>
      <c r="AG86" s="1009"/>
      <c r="AH86" s="1009"/>
      <c r="AI86" s="1009"/>
      <c r="AJ86" s="1009"/>
      <c r="AK86" s="1010"/>
    </row>
    <row r="87" spans="2:41" s="66" customFormat="1" ht="18" customHeight="1" x14ac:dyDescent="0.4">
      <c r="B87" s="115"/>
      <c r="C87" s="116"/>
      <c r="D87" s="995"/>
      <c r="E87" s="999"/>
      <c r="F87" s="1000"/>
      <c r="G87" s="1001"/>
      <c r="H87" s="996"/>
      <c r="I87" s="997"/>
      <c r="J87" s="997"/>
      <c r="K87" s="997"/>
      <c r="L87" s="997"/>
      <c r="M87" s="997"/>
      <c r="N87" s="998"/>
      <c r="O87" s="995"/>
      <c r="P87" s="995"/>
      <c r="Q87" s="995"/>
      <c r="R87" s="995"/>
      <c r="S87" s="995"/>
      <c r="T87" s="995"/>
      <c r="U87" s="995"/>
      <c r="V87" s="995"/>
      <c r="W87" s="995"/>
      <c r="X87" s="995"/>
      <c r="Y87" s="995"/>
      <c r="Z87" s="995"/>
      <c r="AA87" s="995"/>
      <c r="AB87" s="995"/>
      <c r="AC87" s="995"/>
      <c r="AD87" s="995"/>
      <c r="AE87" s="1008"/>
      <c r="AF87" s="1009"/>
      <c r="AG87" s="1009"/>
      <c r="AH87" s="1009"/>
      <c r="AI87" s="1009"/>
      <c r="AJ87" s="1009"/>
      <c r="AK87" s="1010"/>
    </row>
    <row r="88" spans="2:41" s="66" customFormat="1" ht="18" customHeight="1" x14ac:dyDescent="0.4">
      <c r="B88" s="115"/>
      <c r="C88" s="116"/>
      <c r="D88" s="242">
        <v>1</v>
      </c>
      <c r="E88" s="972"/>
      <c r="F88" s="973"/>
      <c r="G88" s="974"/>
      <c r="H88" s="951" t="s">
        <v>445</v>
      </c>
      <c r="I88" s="952"/>
      <c r="J88" s="952"/>
      <c r="K88" s="952"/>
      <c r="L88" s="952"/>
      <c r="M88" s="952"/>
      <c r="N88" s="953"/>
      <c r="O88" s="972"/>
      <c r="P88" s="973"/>
      <c r="Q88" s="973"/>
      <c r="R88" s="973"/>
      <c r="S88" s="974"/>
      <c r="T88" s="972"/>
      <c r="U88" s="973"/>
      <c r="V88" s="973"/>
      <c r="W88" s="973"/>
      <c r="X88" s="973"/>
      <c r="Y88" s="974"/>
      <c r="Z88" s="972"/>
      <c r="AA88" s="973"/>
      <c r="AB88" s="973"/>
      <c r="AC88" s="973"/>
      <c r="AD88" s="974"/>
      <c r="AE88" s="975" t="s">
        <v>341</v>
      </c>
      <c r="AF88" s="976"/>
      <c r="AG88" s="976"/>
      <c r="AH88" s="976"/>
      <c r="AI88" s="976"/>
      <c r="AJ88" s="976"/>
      <c r="AK88" s="977"/>
    </row>
    <row r="89" spans="2:41" s="66" customFormat="1" ht="18" customHeight="1" x14ac:dyDescent="0.4">
      <c r="B89" s="115"/>
      <c r="C89" s="116"/>
      <c r="D89" s="242">
        <v>2</v>
      </c>
      <c r="E89" s="972"/>
      <c r="F89" s="973"/>
      <c r="G89" s="974"/>
      <c r="H89" s="951" t="s">
        <v>445</v>
      </c>
      <c r="I89" s="952"/>
      <c r="J89" s="952"/>
      <c r="K89" s="952"/>
      <c r="L89" s="952"/>
      <c r="M89" s="952"/>
      <c r="N89" s="953"/>
      <c r="O89" s="972"/>
      <c r="P89" s="973"/>
      <c r="Q89" s="973"/>
      <c r="R89" s="973"/>
      <c r="S89" s="974"/>
      <c r="T89" s="972"/>
      <c r="U89" s="973"/>
      <c r="V89" s="973"/>
      <c r="W89" s="973"/>
      <c r="X89" s="973"/>
      <c r="Y89" s="974"/>
      <c r="Z89" s="972"/>
      <c r="AA89" s="973"/>
      <c r="AB89" s="973"/>
      <c r="AC89" s="973"/>
      <c r="AD89" s="974"/>
      <c r="AE89" s="978"/>
      <c r="AF89" s="976"/>
      <c r="AG89" s="976"/>
      <c r="AH89" s="976"/>
      <c r="AI89" s="976"/>
      <c r="AJ89" s="976"/>
      <c r="AK89" s="977"/>
    </row>
    <row r="90" spans="2:41" s="66" customFormat="1" ht="18" customHeight="1" x14ac:dyDescent="0.4">
      <c r="B90" s="115"/>
      <c r="C90" s="90"/>
      <c r="D90" s="242">
        <v>3</v>
      </c>
      <c r="E90" s="972"/>
      <c r="F90" s="973"/>
      <c r="G90" s="974"/>
      <c r="H90" s="951" t="s">
        <v>445</v>
      </c>
      <c r="I90" s="952"/>
      <c r="J90" s="952"/>
      <c r="K90" s="952"/>
      <c r="L90" s="952"/>
      <c r="M90" s="952"/>
      <c r="N90" s="953"/>
      <c r="O90" s="972"/>
      <c r="P90" s="973"/>
      <c r="Q90" s="973"/>
      <c r="R90" s="973"/>
      <c r="S90" s="974"/>
      <c r="T90" s="972"/>
      <c r="U90" s="973"/>
      <c r="V90" s="973"/>
      <c r="W90" s="973"/>
      <c r="X90" s="973"/>
      <c r="Y90" s="974"/>
      <c r="Z90" s="972"/>
      <c r="AA90" s="973"/>
      <c r="AB90" s="973"/>
      <c r="AC90" s="973"/>
      <c r="AD90" s="974"/>
      <c r="AE90" s="978"/>
      <c r="AF90" s="976"/>
      <c r="AG90" s="976"/>
      <c r="AH90" s="976"/>
      <c r="AI90" s="976"/>
      <c r="AJ90" s="976"/>
      <c r="AK90" s="977"/>
    </row>
    <row r="91" spans="2:41" s="66" customFormat="1" ht="18" customHeight="1" x14ac:dyDescent="0.4">
      <c r="B91" s="115"/>
      <c r="C91" s="90"/>
      <c r="D91" s="242">
        <v>4</v>
      </c>
      <c r="E91" s="972"/>
      <c r="F91" s="973"/>
      <c r="G91" s="974"/>
      <c r="H91" s="951" t="s">
        <v>445</v>
      </c>
      <c r="I91" s="952"/>
      <c r="J91" s="952"/>
      <c r="K91" s="952"/>
      <c r="L91" s="952"/>
      <c r="M91" s="952"/>
      <c r="N91" s="953"/>
      <c r="O91" s="972"/>
      <c r="P91" s="973"/>
      <c r="Q91" s="973"/>
      <c r="R91" s="973"/>
      <c r="S91" s="974"/>
      <c r="T91" s="972"/>
      <c r="U91" s="973"/>
      <c r="V91" s="973"/>
      <c r="W91" s="973"/>
      <c r="X91" s="973"/>
      <c r="Y91" s="974"/>
      <c r="Z91" s="972"/>
      <c r="AA91" s="973"/>
      <c r="AB91" s="973"/>
      <c r="AC91" s="973"/>
      <c r="AD91" s="974"/>
      <c r="AE91" s="978"/>
      <c r="AF91" s="976"/>
      <c r="AG91" s="976"/>
      <c r="AH91" s="976"/>
      <c r="AI91" s="976"/>
      <c r="AJ91" s="976"/>
      <c r="AK91" s="977"/>
    </row>
    <row r="92" spans="2:41" s="66" customFormat="1" ht="18" customHeight="1" x14ac:dyDescent="0.4">
      <c r="B92" s="115"/>
      <c r="C92" s="90"/>
      <c r="D92" s="242">
        <v>5</v>
      </c>
      <c r="E92" s="972"/>
      <c r="F92" s="973"/>
      <c r="G92" s="974"/>
      <c r="H92" s="951" t="s">
        <v>445</v>
      </c>
      <c r="I92" s="952"/>
      <c r="J92" s="952"/>
      <c r="K92" s="952"/>
      <c r="L92" s="952"/>
      <c r="M92" s="952"/>
      <c r="N92" s="953"/>
      <c r="O92" s="972"/>
      <c r="P92" s="973"/>
      <c r="Q92" s="973"/>
      <c r="R92" s="973"/>
      <c r="S92" s="974"/>
      <c r="T92" s="972"/>
      <c r="U92" s="973"/>
      <c r="V92" s="973"/>
      <c r="W92" s="973"/>
      <c r="X92" s="973"/>
      <c r="Y92" s="974"/>
      <c r="Z92" s="972"/>
      <c r="AA92" s="973"/>
      <c r="AB92" s="973"/>
      <c r="AC92" s="973"/>
      <c r="AD92" s="974"/>
      <c r="AE92" s="978"/>
      <c r="AF92" s="976"/>
      <c r="AG92" s="976"/>
      <c r="AH92" s="976"/>
      <c r="AI92" s="976"/>
      <c r="AJ92" s="976"/>
      <c r="AK92" s="977"/>
    </row>
    <row r="93" spans="2:41" s="66" customFormat="1" ht="18" customHeight="1" x14ac:dyDescent="0.4">
      <c r="B93" s="115"/>
      <c r="C93" s="116"/>
      <c r="D93" s="242">
        <v>6</v>
      </c>
      <c r="E93" s="972"/>
      <c r="F93" s="973"/>
      <c r="G93" s="974"/>
      <c r="H93" s="951" t="s">
        <v>445</v>
      </c>
      <c r="I93" s="952"/>
      <c r="J93" s="952"/>
      <c r="K93" s="952"/>
      <c r="L93" s="952"/>
      <c r="M93" s="952"/>
      <c r="N93" s="953"/>
      <c r="O93" s="972"/>
      <c r="P93" s="973"/>
      <c r="Q93" s="973"/>
      <c r="R93" s="973"/>
      <c r="S93" s="974"/>
      <c r="T93" s="972"/>
      <c r="U93" s="973"/>
      <c r="V93" s="973"/>
      <c r="W93" s="973"/>
      <c r="X93" s="973"/>
      <c r="Y93" s="974"/>
      <c r="Z93" s="972"/>
      <c r="AA93" s="973"/>
      <c r="AB93" s="973"/>
      <c r="AC93" s="973"/>
      <c r="AD93" s="974"/>
      <c r="AE93" s="978"/>
      <c r="AF93" s="976"/>
      <c r="AG93" s="976"/>
      <c r="AH93" s="976"/>
      <c r="AI93" s="976"/>
      <c r="AJ93" s="976"/>
      <c r="AK93" s="977"/>
    </row>
    <row r="94" spans="2:41" s="66" customFormat="1" ht="18" customHeight="1" x14ac:dyDescent="0.4">
      <c r="B94" s="115"/>
      <c r="C94" s="116"/>
      <c r="D94" s="242">
        <v>7</v>
      </c>
      <c r="E94" s="972"/>
      <c r="F94" s="973"/>
      <c r="G94" s="974"/>
      <c r="H94" s="951" t="s">
        <v>445</v>
      </c>
      <c r="I94" s="952"/>
      <c r="J94" s="952"/>
      <c r="K94" s="952"/>
      <c r="L94" s="952"/>
      <c r="M94" s="952"/>
      <c r="N94" s="953"/>
      <c r="O94" s="972"/>
      <c r="P94" s="973"/>
      <c r="Q94" s="973"/>
      <c r="R94" s="973"/>
      <c r="S94" s="974"/>
      <c r="T94" s="972"/>
      <c r="U94" s="973"/>
      <c r="V94" s="973"/>
      <c r="W94" s="973"/>
      <c r="X94" s="973"/>
      <c r="Y94" s="974"/>
      <c r="Z94" s="972"/>
      <c r="AA94" s="973"/>
      <c r="AB94" s="973"/>
      <c r="AC94" s="973"/>
      <c r="AD94" s="974"/>
      <c r="AE94" s="978"/>
      <c r="AF94" s="976"/>
      <c r="AG94" s="976"/>
      <c r="AH94" s="976"/>
      <c r="AI94" s="976"/>
      <c r="AJ94" s="976"/>
      <c r="AK94" s="977"/>
    </row>
    <row r="95" spans="2:41" s="66" customFormat="1" ht="18" customHeight="1" x14ac:dyDescent="0.4">
      <c r="B95" s="115"/>
      <c r="C95" s="116"/>
      <c r="D95" s="242">
        <v>8</v>
      </c>
      <c r="E95" s="972"/>
      <c r="F95" s="973"/>
      <c r="G95" s="974"/>
      <c r="H95" s="951" t="s">
        <v>445</v>
      </c>
      <c r="I95" s="952"/>
      <c r="J95" s="952"/>
      <c r="K95" s="952"/>
      <c r="L95" s="952"/>
      <c r="M95" s="952"/>
      <c r="N95" s="953"/>
      <c r="O95" s="972"/>
      <c r="P95" s="973"/>
      <c r="Q95" s="973"/>
      <c r="R95" s="973"/>
      <c r="S95" s="974"/>
      <c r="T95" s="972"/>
      <c r="U95" s="973"/>
      <c r="V95" s="973"/>
      <c r="W95" s="973"/>
      <c r="X95" s="973"/>
      <c r="Y95" s="974"/>
      <c r="Z95" s="972"/>
      <c r="AA95" s="973"/>
      <c r="AB95" s="973"/>
      <c r="AC95" s="973"/>
      <c r="AD95" s="974"/>
      <c r="AE95" s="978"/>
      <c r="AF95" s="976"/>
      <c r="AG95" s="976"/>
      <c r="AH95" s="976"/>
      <c r="AI95" s="976"/>
      <c r="AJ95" s="976"/>
      <c r="AK95" s="977"/>
    </row>
    <row r="96" spans="2:41" s="66" customFormat="1" ht="18" customHeight="1" x14ac:dyDescent="0.4">
      <c r="B96" s="115"/>
      <c r="C96" s="90"/>
      <c r="D96" s="242">
        <v>9</v>
      </c>
      <c r="E96" s="972"/>
      <c r="F96" s="973"/>
      <c r="G96" s="974"/>
      <c r="H96" s="951" t="s">
        <v>445</v>
      </c>
      <c r="I96" s="952"/>
      <c r="J96" s="952"/>
      <c r="K96" s="952"/>
      <c r="L96" s="952"/>
      <c r="M96" s="952"/>
      <c r="N96" s="953"/>
      <c r="O96" s="972"/>
      <c r="P96" s="973"/>
      <c r="Q96" s="973"/>
      <c r="R96" s="973"/>
      <c r="S96" s="974"/>
      <c r="T96" s="972"/>
      <c r="U96" s="973"/>
      <c r="V96" s="973"/>
      <c r="W96" s="973"/>
      <c r="X96" s="973"/>
      <c r="Y96" s="974"/>
      <c r="Z96" s="972"/>
      <c r="AA96" s="973"/>
      <c r="AB96" s="973"/>
      <c r="AC96" s="973"/>
      <c r="AD96" s="974"/>
      <c r="AE96" s="978"/>
      <c r="AF96" s="976"/>
      <c r="AG96" s="976"/>
      <c r="AH96" s="976"/>
      <c r="AI96" s="976"/>
      <c r="AJ96" s="976"/>
      <c r="AK96" s="977"/>
    </row>
    <row r="97" spans="2:41" s="66" customFormat="1" ht="18" customHeight="1" thickBot="1" x14ac:dyDescent="0.45">
      <c r="B97" s="117"/>
      <c r="C97" s="101"/>
      <c r="D97" s="83">
        <v>10</v>
      </c>
      <c r="E97" s="963"/>
      <c r="F97" s="964"/>
      <c r="G97" s="965"/>
      <c r="H97" s="955" t="s">
        <v>445</v>
      </c>
      <c r="I97" s="956"/>
      <c r="J97" s="956"/>
      <c r="K97" s="956"/>
      <c r="L97" s="956"/>
      <c r="M97" s="956"/>
      <c r="N97" s="957"/>
      <c r="O97" s="963"/>
      <c r="P97" s="964"/>
      <c r="Q97" s="964"/>
      <c r="R97" s="964"/>
      <c r="S97" s="965"/>
      <c r="T97" s="963"/>
      <c r="U97" s="964"/>
      <c r="V97" s="964"/>
      <c r="W97" s="964"/>
      <c r="X97" s="964"/>
      <c r="Y97" s="965"/>
      <c r="Z97" s="963"/>
      <c r="AA97" s="964"/>
      <c r="AB97" s="964"/>
      <c r="AC97" s="964"/>
      <c r="AD97" s="965"/>
      <c r="AE97" s="979"/>
      <c r="AF97" s="980"/>
      <c r="AG97" s="980"/>
      <c r="AH97" s="980"/>
      <c r="AI97" s="980"/>
      <c r="AJ97" s="980"/>
      <c r="AK97" s="981"/>
    </row>
    <row r="98" spans="2:41" s="66" customFormat="1" ht="18" customHeight="1" thickBot="1" x14ac:dyDescent="0.45">
      <c r="B98" s="57"/>
    </row>
    <row r="99" spans="2:41" s="66" customFormat="1" ht="18" customHeight="1" x14ac:dyDescent="0.4">
      <c r="B99" s="916" t="s">
        <v>629</v>
      </c>
      <c r="C99" s="917"/>
      <c r="D99" s="917"/>
      <c r="E99" s="917"/>
      <c r="F99" s="918"/>
      <c r="G99" s="922"/>
      <c r="H99" s="922"/>
      <c r="I99" s="922"/>
      <c r="J99" s="922"/>
      <c r="K99" s="922"/>
      <c r="L99" s="922"/>
      <c r="M99" s="922"/>
      <c r="N99" s="922"/>
      <c r="O99" s="922"/>
      <c r="P99" s="922"/>
      <c r="Q99" s="922"/>
      <c r="R99" s="922"/>
      <c r="S99" s="922"/>
      <c r="T99" s="922"/>
      <c r="U99" s="922"/>
      <c r="V99" s="922"/>
      <c r="W99" s="922"/>
      <c r="X99" s="922"/>
      <c r="Y99" s="922"/>
      <c r="Z99" s="922"/>
      <c r="AA99" s="922"/>
      <c r="AB99" s="922"/>
      <c r="AC99" s="922"/>
      <c r="AD99" s="922"/>
      <c r="AE99" s="922"/>
      <c r="AF99" s="922"/>
      <c r="AG99" s="922"/>
      <c r="AH99" s="922"/>
      <c r="AI99" s="922"/>
      <c r="AJ99" s="922"/>
      <c r="AK99" s="923"/>
    </row>
    <row r="100" spans="2:41" s="66" customFormat="1" ht="18" customHeight="1" thickBot="1" x14ac:dyDescent="0.45">
      <c r="B100" s="919"/>
      <c r="C100" s="920"/>
      <c r="D100" s="920"/>
      <c r="E100" s="920"/>
      <c r="F100" s="921"/>
      <c r="G100" s="924"/>
      <c r="H100" s="924"/>
      <c r="I100" s="924"/>
      <c r="J100" s="924"/>
      <c r="K100" s="924"/>
      <c r="L100" s="924"/>
      <c r="M100" s="924"/>
      <c r="N100" s="924"/>
      <c r="O100" s="924"/>
      <c r="P100" s="924"/>
      <c r="Q100" s="924"/>
      <c r="R100" s="924"/>
      <c r="S100" s="924"/>
      <c r="T100" s="924"/>
      <c r="U100" s="924"/>
      <c r="V100" s="924"/>
      <c r="W100" s="924"/>
      <c r="X100" s="924"/>
      <c r="Y100" s="924"/>
      <c r="Z100" s="924"/>
      <c r="AA100" s="924"/>
      <c r="AB100" s="924"/>
      <c r="AC100" s="924"/>
      <c r="AD100" s="924"/>
      <c r="AE100" s="924"/>
      <c r="AF100" s="924"/>
      <c r="AG100" s="924"/>
      <c r="AH100" s="924"/>
      <c r="AI100" s="924"/>
      <c r="AJ100" s="924"/>
      <c r="AK100" s="925"/>
    </row>
    <row r="101" spans="2:41" s="66" customFormat="1" ht="18" customHeight="1" x14ac:dyDescent="0.4">
      <c r="B101" s="57" t="s">
        <v>628</v>
      </c>
      <c r="C101" s="128" t="s">
        <v>625</v>
      </c>
      <c r="AH101" s="34"/>
      <c r="AJ101" s="85"/>
    </row>
    <row r="102" spans="2:41" s="66" customFormat="1" ht="18" customHeight="1" x14ac:dyDescent="0.4">
      <c r="B102" s="57"/>
      <c r="C102" s="128"/>
      <c r="AH102" s="34"/>
      <c r="AJ102" s="85" t="s">
        <v>302</v>
      </c>
    </row>
    <row r="103" spans="2:41" s="66" customFormat="1" ht="18" customHeight="1" x14ac:dyDescent="0.4">
      <c r="B103" s="57"/>
      <c r="C103" s="128"/>
      <c r="AH103" s="34"/>
      <c r="AJ103" s="85"/>
    </row>
    <row r="104" spans="2:41" s="66" customFormat="1" ht="18" customHeight="1" x14ac:dyDescent="0.4">
      <c r="B104" s="129" t="s">
        <v>349</v>
      </c>
      <c r="C104" s="128"/>
      <c r="AH104" s="34"/>
      <c r="AJ104" s="85"/>
    </row>
    <row r="105" spans="2:41" s="66" customFormat="1" ht="24.95" customHeight="1" x14ac:dyDescent="0.4">
      <c r="B105" s="942" t="s">
        <v>350</v>
      </c>
      <c r="C105" s="943"/>
      <c r="D105" s="943"/>
      <c r="E105" s="943"/>
      <c r="F105" s="944"/>
      <c r="G105" s="941" t="s">
        <v>351</v>
      </c>
      <c r="H105" s="927"/>
      <c r="I105" s="928"/>
      <c r="J105" s="929" t="s">
        <v>352</v>
      </c>
      <c r="K105" s="930"/>
      <c r="L105" s="930"/>
      <c r="M105" s="930"/>
      <c r="N105" s="930"/>
      <c r="O105" s="931">
        <v>15</v>
      </c>
      <c r="P105" s="931"/>
      <c r="Q105" s="877" t="s">
        <v>353</v>
      </c>
      <c r="R105" s="877"/>
      <c r="S105" s="877"/>
      <c r="T105" s="877"/>
      <c r="U105" s="877"/>
      <c r="V105" s="877"/>
      <c r="W105" s="932" t="s">
        <v>525</v>
      </c>
      <c r="X105" s="933"/>
      <c r="Y105" s="933"/>
      <c r="Z105" s="933"/>
      <c r="AA105" s="933"/>
      <c r="AB105" s="933"/>
      <c r="AC105" s="933"/>
      <c r="AD105" s="933"/>
      <c r="AE105" s="933"/>
      <c r="AF105" s="933"/>
      <c r="AG105" s="933"/>
      <c r="AH105" s="933"/>
      <c r="AI105" s="933"/>
      <c r="AJ105" s="933"/>
      <c r="AK105" s="934"/>
    </row>
    <row r="106" spans="2:41" s="66" customFormat="1" ht="24.95" customHeight="1" x14ac:dyDescent="0.4">
      <c r="B106" s="945"/>
      <c r="C106" s="946"/>
      <c r="D106" s="946"/>
      <c r="E106" s="946"/>
      <c r="F106" s="947"/>
      <c r="G106" s="926" t="s">
        <v>355</v>
      </c>
      <c r="H106" s="927"/>
      <c r="I106" s="928"/>
      <c r="J106" s="929" t="s">
        <v>352</v>
      </c>
      <c r="K106" s="930"/>
      <c r="L106" s="930"/>
      <c r="M106" s="930"/>
      <c r="N106" s="930"/>
      <c r="O106" s="931">
        <v>10</v>
      </c>
      <c r="P106" s="931"/>
      <c r="Q106" s="877" t="s">
        <v>353</v>
      </c>
      <c r="R106" s="877"/>
      <c r="S106" s="877"/>
      <c r="T106" s="877"/>
      <c r="U106" s="877"/>
      <c r="V106" s="877"/>
      <c r="W106" s="935"/>
      <c r="X106" s="936"/>
      <c r="Y106" s="936"/>
      <c r="Z106" s="936"/>
      <c r="AA106" s="936"/>
      <c r="AB106" s="936"/>
      <c r="AC106" s="936"/>
      <c r="AD106" s="936"/>
      <c r="AE106" s="936"/>
      <c r="AF106" s="936"/>
      <c r="AG106" s="936"/>
      <c r="AH106" s="936"/>
      <c r="AI106" s="936"/>
      <c r="AJ106" s="936"/>
      <c r="AK106" s="937"/>
    </row>
    <row r="107" spans="2:41" s="66" customFormat="1" ht="24.95" customHeight="1" x14ac:dyDescent="0.4">
      <c r="B107" s="945"/>
      <c r="C107" s="946"/>
      <c r="D107" s="946"/>
      <c r="E107" s="946"/>
      <c r="F107" s="947"/>
      <c r="G107" s="926" t="s">
        <v>356</v>
      </c>
      <c r="H107" s="927"/>
      <c r="I107" s="928"/>
      <c r="J107" s="929" t="s">
        <v>352</v>
      </c>
      <c r="K107" s="930"/>
      <c r="L107" s="930"/>
      <c r="M107" s="930"/>
      <c r="N107" s="930"/>
      <c r="O107" s="931">
        <v>5</v>
      </c>
      <c r="P107" s="931"/>
      <c r="Q107" s="877" t="s">
        <v>353</v>
      </c>
      <c r="R107" s="877"/>
      <c r="S107" s="877"/>
      <c r="T107" s="877"/>
      <c r="U107" s="877"/>
      <c r="V107" s="877"/>
      <c r="W107" s="935"/>
      <c r="X107" s="936"/>
      <c r="Y107" s="936"/>
      <c r="Z107" s="936"/>
      <c r="AA107" s="936"/>
      <c r="AB107" s="936"/>
      <c r="AC107" s="936"/>
      <c r="AD107" s="936"/>
      <c r="AE107" s="936"/>
      <c r="AF107" s="936"/>
      <c r="AG107" s="936"/>
      <c r="AH107" s="936"/>
      <c r="AI107" s="936"/>
      <c r="AJ107" s="936"/>
      <c r="AK107" s="937"/>
    </row>
    <row r="108" spans="2:41" s="66" customFormat="1" ht="24.95" customHeight="1" x14ac:dyDescent="0.4">
      <c r="B108" s="948"/>
      <c r="C108" s="949"/>
      <c r="D108" s="949"/>
      <c r="E108" s="949"/>
      <c r="F108" s="950"/>
      <c r="G108" s="941" t="s">
        <v>253</v>
      </c>
      <c r="H108" s="927"/>
      <c r="I108" s="928"/>
      <c r="J108" s="929" t="s">
        <v>352</v>
      </c>
      <c r="K108" s="930"/>
      <c r="L108" s="930"/>
      <c r="M108" s="930"/>
      <c r="N108" s="930"/>
      <c r="O108" s="931">
        <v>10</v>
      </c>
      <c r="P108" s="931"/>
      <c r="Q108" s="877" t="s">
        <v>353</v>
      </c>
      <c r="R108" s="877"/>
      <c r="S108" s="877"/>
      <c r="T108" s="877"/>
      <c r="U108" s="877"/>
      <c r="V108" s="877"/>
      <c r="W108" s="938"/>
      <c r="X108" s="939"/>
      <c r="Y108" s="939"/>
      <c r="Z108" s="939"/>
      <c r="AA108" s="939"/>
      <c r="AB108" s="939"/>
      <c r="AC108" s="939"/>
      <c r="AD108" s="939"/>
      <c r="AE108" s="939"/>
      <c r="AF108" s="939"/>
      <c r="AG108" s="939"/>
      <c r="AH108" s="939"/>
      <c r="AI108" s="939"/>
      <c r="AJ108" s="939"/>
      <c r="AK108" s="940"/>
    </row>
    <row r="109" spans="2:41" ht="24" customHeight="1" x14ac:dyDescent="0.4">
      <c r="B109" s="896" t="s">
        <v>357</v>
      </c>
      <c r="C109" s="897"/>
      <c r="D109" s="897"/>
      <c r="E109" s="897"/>
      <c r="F109" s="898"/>
      <c r="G109" s="861" t="s">
        <v>358</v>
      </c>
      <c r="H109" s="890"/>
      <c r="I109" s="890"/>
      <c r="J109" s="890"/>
      <c r="K109" s="862"/>
      <c r="L109" s="908" t="s">
        <v>359</v>
      </c>
      <c r="M109" s="909"/>
      <c r="N109" s="909"/>
      <c r="O109" s="909"/>
      <c r="P109" s="909"/>
      <c r="Q109" s="909"/>
      <c r="R109" s="909"/>
      <c r="S109" s="909"/>
      <c r="T109" s="909"/>
      <c r="U109" s="909"/>
      <c r="V109" s="909"/>
      <c r="W109" s="909"/>
      <c r="X109" s="909"/>
      <c r="Y109" s="909"/>
      <c r="Z109" s="909"/>
      <c r="AA109" s="909"/>
      <c r="AB109" s="909"/>
      <c r="AC109" s="909"/>
      <c r="AD109" s="909"/>
      <c r="AE109" s="909"/>
      <c r="AF109" s="909"/>
      <c r="AG109" s="909"/>
      <c r="AH109" s="909"/>
      <c r="AI109" s="909"/>
      <c r="AJ109" s="909"/>
      <c r="AK109" s="910"/>
      <c r="AN109" s="34" t="s">
        <v>360</v>
      </c>
      <c r="AO109" s="34" t="s">
        <v>359</v>
      </c>
    </row>
    <row r="110" spans="2:41" ht="24" customHeight="1" x14ac:dyDescent="0.4">
      <c r="B110" s="905"/>
      <c r="C110" s="906"/>
      <c r="D110" s="906"/>
      <c r="E110" s="906"/>
      <c r="F110" s="907"/>
      <c r="G110" s="911" t="s">
        <v>361</v>
      </c>
      <c r="H110" s="911"/>
      <c r="I110" s="911"/>
      <c r="J110" s="911" t="s">
        <v>362</v>
      </c>
      <c r="K110" s="911"/>
      <c r="L110" s="902" t="s">
        <v>363</v>
      </c>
      <c r="M110" s="902"/>
      <c r="N110" s="902"/>
      <c r="O110" s="902"/>
      <c r="P110" s="902"/>
      <c r="Q110" s="902"/>
      <c r="R110" s="902"/>
      <c r="S110" s="902"/>
      <c r="T110" s="902"/>
      <c r="U110" s="902"/>
      <c r="V110" s="902"/>
      <c r="W110" s="902"/>
      <c r="X110" s="902"/>
      <c r="Y110" s="902"/>
      <c r="Z110" s="902"/>
      <c r="AA110" s="902"/>
      <c r="AB110" s="902"/>
      <c r="AC110" s="902"/>
      <c r="AD110" s="902"/>
      <c r="AE110" s="902"/>
      <c r="AF110" s="902"/>
      <c r="AG110" s="902"/>
      <c r="AH110" s="902"/>
      <c r="AI110" s="902"/>
      <c r="AJ110" s="902"/>
      <c r="AK110" s="902"/>
    </row>
    <row r="111" spans="2:41" ht="24" customHeight="1" x14ac:dyDescent="0.4">
      <c r="B111" s="905"/>
      <c r="C111" s="906"/>
      <c r="D111" s="906"/>
      <c r="E111" s="906"/>
      <c r="F111" s="907"/>
      <c r="G111" s="911"/>
      <c r="H111" s="911"/>
      <c r="I111" s="911"/>
      <c r="J111" s="911" t="s">
        <v>364</v>
      </c>
      <c r="K111" s="911"/>
      <c r="L111" s="902" t="s">
        <v>365</v>
      </c>
      <c r="M111" s="902"/>
      <c r="N111" s="902"/>
      <c r="O111" s="902"/>
      <c r="P111" s="902"/>
      <c r="Q111" s="902"/>
      <c r="R111" s="902"/>
      <c r="S111" s="902"/>
      <c r="T111" s="902"/>
      <c r="U111" s="902"/>
      <c r="V111" s="902"/>
      <c r="W111" s="902"/>
      <c r="X111" s="902"/>
      <c r="Y111" s="902"/>
      <c r="Z111" s="902"/>
      <c r="AA111" s="902"/>
      <c r="AB111" s="902"/>
      <c r="AC111" s="902"/>
      <c r="AD111" s="902"/>
      <c r="AE111" s="902"/>
      <c r="AF111" s="902"/>
      <c r="AG111" s="902"/>
      <c r="AH111" s="902"/>
      <c r="AI111" s="902"/>
      <c r="AJ111" s="902"/>
      <c r="AK111" s="902"/>
    </row>
    <row r="112" spans="2:41" ht="27.95" customHeight="1" x14ac:dyDescent="0.4">
      <c r="B112" s="905"/>
      <c r="C112" s="906"/>
      <c r="D112" s="906"/>
      <c r="E112" s="906"/>
      <c r="F112" s="907"/>
      <c r="G112" s="911"/>
      <c r="H112" s="911"/>
      <c r="I112" s="911"/>
      <c r="J112" s="911" t="s">
        <v>366</v>
      </c>
      <c r="K112" s="911"/>
      <c r="L112" s="912" t="s">
        <v>367</v>
      </c>
      <c r="M112" s="913"/>
      <c r="N112" s="913"/>
      <c r="O112" s="913"/>
      <c r="P112" s="913"/>
      <c r="Q112" s="893" t="s">
        <v>368</v>
      </c>
      <c r="R112" s="894"/>
      <c r="S112" s="894"/>
      <c r="T112" s="894"/>
      <c r="U112" s="894"/>
      <c r="V112" s="894"/>
      <c r="W112" s="894"/>
      <c r="X112" s="894"/>
      <c r="Y112" s="894"/>
      <c r="Z112" s="894"/>
      <c r="AA112" s="894"/>
      <c r="AB112" s="894"/>
      <c r="AC112" s="894"/>
      <c r="AD112" s="894"/>
      <c r="AE112" s="894"/>
      <c r="AF112" s="894"/>
      <c r="AG112" s="894"/>
      <c r="AH112" s="894"/>
      <c r="AI112" s="894"/>
      <c r="AJ112" s="894"/>
      <c r="AK112" s="895"/>
    </row>
    <row r="113" spans="2:38" ht="21.95" customHeight="1" x14ac:dyDescent="0.4">
      <c r="B113" s="896" t="s">
        <v>369</v>
      </c>
      <c r="C113" s="897"/>
      <c r="D113" s="897"/>
      <c r="E113" s="897"/>
      <c r="F113" s="898"/>
      <c r="G113" s="861" t="s">
        <v>370</v>
      </c>
      <c r="H113" s="890"/>
      <c r="I113" s="890"/>
      <c r="J113" s="890"/>
      <c r="K113" s="862"/>
      <c r="L113" s="902" t="s">
        <v>371</v>
      </c>
      <c r="M113" s="902"/>
      <c r="N113" s="902"/>
      <c r="O113" s="902"/>
      <c r="P113" s="902"/>
      <c r="Q113" s="902"/>
      <c r="R113" s="902"/>
      <c r="S113" s="902"/>
      <c r="T113" s="902"/>
      <c r="U113" s="902"/>
      <c r="V113" s="902"/>
      <c r="W113" s="902"/>
      <c r="X113" s="902"/>
      <c r="Y113" s="902"/>
      <c r="Z113" s="902"/>
      <c r="AA113" s="902"/>
      <c r="AB113" s="902"/>
      <c r="AC113" s="902"/>
      <c r="AD113" s="902"/>
      <c r="AE113" s="902"/>
      <c r="AF113" s="902"/>
      <c r="AG113" s="902"/>
      <c r="AH113" s="902"/>
      <c r="AI113" s="902"/>
      <c r="AJ113" s="902"/>
      <c r="AK113" s="902"/>
    </row>
    <row r="114" spans="2:38" ht="30" customHeight="1" x14ac:dyDescent="0.4">
      <c r="B114" s="899"/>
      <c r="C114" s="900"/>
      <c r="D114" s="900"/>
      <c r="E114" s="900"/>
      <c r="F114" s="901"/>
      <c r="G114" s="861" t="s">
        <v>372</v>
      </c>
      <c r="H114" s="890"/>
      <c r="I114" s="890"/>
      <c r="J114" s="890"/>
      <c r="K114" s="862"/>
      <c r="L114" s="903" t="s">
        <v>373</v>
      </c>
      <c r="M114" s="904"/>
      <c r="N114" s="904"/>
      <c r="O114" s="904"/>
      <c r="P114" s="904"/>
      <c r="Q114" s="904"/>
      <c r="R114" s="904"/>
      <c r="S114" s="904"/>
      <c r="T114" s="904"/>
      <c r="U114" s="904"/>
      <c r="V114" s="904"/>
      <c r="W114" s="904"/>
      <c r="X114" s="904"/>
      <c r="Y114" s="904"/>
      <c r="Z114" s="904"/>
      <c r="AA114" s="904"/>
      <c r="AB114" s="904"/>
      <c r="AC114" s="904"/>
      <c r="AD114" s="904"/>
      <c r="AE114" s="904"/>
      <c r="AF114" s="904"/>
      <c r="AG114" s="904"/>
      <c r="AH114" s="904"/>
      <c r="AI114" s="904"/>
      <c r="AJ114" s="904"/>
      <c r="AK114" s="904"/>
    </row>
    <row r="116" spans="2:38" ht="15" customHeight="1" x14ac:dyDescent="0.4">
      <c r="B116" s="130" t="s">
        <v>374</v>
      </c>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1"/>
      <c r="AG116" s="131"/>
      <c r="AH116" s="131"/>
      <c r="AI116" s="131"/>
      <c r="AJ116" s="131"/>
      <c r="AK116" s="131"/>
    </row>
    <row r="117" spans="2:38" ht="9.9499999999999993" customHeight="1" x14ac:dyDescent="0.4"/>
    <row r="118" spans="2:38" ht="24.95" customHeight="1" x14ac:dyDescent="0.4">
      <c r="B118" s="879" t="s">
        <v>375</v>
      </c>
      <c r="C118" s="880"/>
      <c r="D118" s="880"/>
      <c r="E118" s="881"/>
      <c r="F118" s="885" t="s">
        <v>376</v>
      </c>
      <c r="G118" s="872"/>
      <c r="H118" s="861" t="s">
        <v>377</v>
      </c>
      <c r="I118" s="890"/>
      <c r="J118" s="862"/>
      <c r="K118" s="891"/>
      <c r="L118" s="891"/>
      <c r="M118" s="891"/>
      <c r="N118" s="891"/>
      <c r="O118" s="891"/>
      <c r="P118" s="891"/>
      <c r="Q118" s="891"/>
      <c r="R118" s="891"/>
      <c r="S118" s="891"/>
      <c r="T118" s="891"/>
      <c r="U118" s="891"/>
      <c r="V118" s="891"/>
      <c r="W118" s="891"/>
      <c r="X118" s="891"/>
      <c r="Y118" s="891"/>
      <c r="Z118" s="891"/>
      <c r="AA118" s="891"/>
      <c r="AB118" s="891"/>
      <c r="AC118" s="891"/>
      <c r="AD118" s="891"/>
      <c r="AE118" s="891"/>
      <c r="AF118" s="891"/>
      <c r="AG118" s="891"/>
      <c r="AH118" s="891"/>
      <c r="AI118" s="891"/>
      <c r="AJ118" s="891"/>
      <c r="AK118" s="892"/>
      <c r="AL118" s="108"/>
    </row>
    <row r="119" spans="2:38" ht="24.95" customHeight="1" x14ac:dyDescent="0.4">
      <c r="B119" s="882"/>
      <c r="C119" s="883"/>
      <c r="D119" s="883"/>
      <c r="E119" s="884"/>
      <c r="F119" s="886"/>
      <c r="G119" s="887"/>
      <c r="H119" s="861" t="s">
        <v>378</v>
      </c>
      <c r="I119" s="890"/>
      <c r="J119" s="862"/>
      <c r="K119" s="861" t="s">
        <v>379</v>
      </c>
      <c r="L119" s="862"/>
      <c r="M119" s="863"/>
      <c r="N119" s="864"/>
      <c r="O119" s="864"/>
      <c r="P119" s="864"/>
      <c r="Q119" s="864"/>
      <c r="R119" s="864"/>
      <c r="S119" s="865"/>
      <c r="T119" s="861" t="s">
        <v>380</v>
      </c>
      <c r="U119" s="890"/>
      <c r="V119" s="862"/>
      <c r="W119" s="863"/>
      <c r="X119" s="864"/>
      <c r="Y119" s="864"/>
      <c r="Z119" s="864"/>
      <c r="AA119" s="864"/>
      <c r="AB119" s="864"/>
      <c r="AC119" s="864"/>
      <c r="AD119" s="865"/>
      <c r="AE119" s="861" t="s">
        <v>381</v>
      </c>
      <c r="AF119" s="862"/>
      <c r="AG119" s="858"/>
      <c r="AH119" s="859"/>
      <c r="AI119" s="859"/>
      <c r="AJ119" s="859"/>
      <c r="AK119" s="860"/>
      <c r="AL119" s="108"/>
    </row>
    <row r="120" spans="2:38" ht="24.95" customHeight="1" x14ac:dyDescent="0.4">
      <c r="B120" s="882"/>
      <c r="C120" s="883"/>
      <c r="D120" s="883"/>
      <c r="E120" s="884"/>
      <c r="F120" s="888"/>
      <c r="G120" s="889"/>
      <c r="H120" s="861"/>
      <c r="I120" s="890"/>
      <c r="J120" s="862"/>
      <c r="K120" s="861" t="s">
        <v>382</v>
      </c>
      <c r="L120" s="862"/>
      <c r="M120" s="863"/>
      <c r="N120" s="864"/>
      <c r="O120" s="864"/>
      <c r="P120" s="864"/>
      <c r="Q120" s="864"/>
      <c r="R120" s="864"/>
      <c r="S120" s="864"/>
      <c r="T120" s="864"/>
      <c r="U120" s="864"/>
      <c r="V120" s="864"/>
      <c r="W120" s="864"/>
      <c r="X120" s="864"/>
      <c r="Y120" s="864"/>
      <c r="Z120" s="864"/>
      <c r="AA120" s="864"/>
      <c r="AB120" s="864"/>
      <c r="AC120" s="864"/>
      <c r="AD120" s="864"/>
      <c r="AE120" s="864"/>
      <c r="AF120" s="864"/>
      <c r="AG120" s="864"/>
      <c r="AH120" s="864"/>
      <c r="AI120" s="864"/>
      <c r="AJ120" s="864"/>
      <c r="AK120" s="865"/>
      <c r="AL120" s="108"/>
    </row>
    <row r="121" spans="2:38" ht="24.95" customHeight="1" x14ac:dyDescent="0.4">
      <c r="B121" s="882"/>
      <c r="C121" s="883"/>
      <c r="D121" s="883"/>
      <c r="E121" s="884"/>
      <c r="F121" s="866" t="s">
        <v>383</v>
      </c>
      <c r="G121" s="867"/>
      <c r="H121" s="867"/>
      <c r="I121" s="867"/>
      <c r="J121" s="868"/>
      <c r="K121" s="869"/>
      <c r="L121" s="869"/>
      <c r="M121" s="869"/>
      <c r="N121" s="869"/>
      <c r="O121" s="869"/>
      <c r="P121" s="869"/>
      <c r="Q121" s="869"/>
      <c r="R121" s="869"/>
      <c r="S121" s="869"/>
      <c r="T121" s="869"/>
      <c r="U121" s="869"/>
      <c r="V121" s="869"/>
      <c r="W121" s="869"/>
      <c r="X121" s="869"/>
      <c r="Y121" s="869"/>
      <c r="Z121" s="869"/>
      <c r="AA121" s="869"/>
      <c r="AB121" s="869"/>
      <c r="AC121" s="869"/>
      <c r="AD121" s="869"/>
      <c r="AE121" s="869"/>
      <c r="AF121" s="869"/>
      <c r="AG121" s="869"/>
      <c r="AH121" s="869"/>
      <c r="AI121" s="869"/>
      <c r="AJ121" s="869"/>
      <c r="AK121" s="870"/>
      <c r="AL121" s="108"/>
    </row>
    <row r="122" spans="2:38" ht="24.95" customHeight="1" x14ac:dyDescent="0.4">
      <c r="B122" s="882"/>
      <c r="C122" s="883"/>
      <c r="D122" s="883"/>
      <c r="E122" s="884"/>
      <c r="F122" s="871" t="s">
        <v>500</v>
      </c>
      <c r="G122" s="872"/>
      <c r="H122" s="872"/>
      <c r="I122" s="872"/>
      <c r="J122" s="873"/>
      <c r="K122" s="861" t="s">
        <v>385</v>
      </c>
      <c r="L122" s="862"/>
      <c r="M122" s="874" t="s">
        <v>386</v>
      </c>
      <c r="N122" s="875"/>
      <c r="O122" s="875"/>
      <c r="P122" s="875"/>
      <c r="Q122" s="875"/>
      <c r="R122" s="875"/>
      <c r="S122" s="876"/>
      <c r="T122" s="132" t="s">
        <v>248</v>
      </c>
      <c r="U122" s="877" t="s">
        <v>387</v>
      </c>
      <c r="V122" s="877"/>
      <c r="W122" s="877"/>
      <c r="X122" s="877"/>
      <c r="Y122" s="877"/>
      <c r="Z122" s="877"/>
      <c r="AA122" s="877"/>
      <c r="AB122" s="877"/>
      <c r="AC122" s="877"/>
      <c r="AD122" s="877"/>
      <c r="AE122" s="877"/>
      <c r="AF122" s="877"/>
      <c r="AG122" s="877"/>
      <c r="AH122" s="877"/>
      <c r="AI122" s="877"/>
      <c r="AJ122" s="877"/>
      <c r="AK122" s="878"/>
      <c r="AL122" s="108"/>
    </row>
    <row r="123" spans="2:38" ht="24.95" customHeight="1" x14ac:dyDescent="0.4">
      <c r="B123" s="848" t="s">
        <v>388</v>
      </c>
      <c r="C123" s="849"/>
      <c r="D123" s="849"/>
      <c r="E123" s="850"/>
      <c r="F123" s="851" t="s">
        <v>389</v>
      </c>
      <c r="G123" s="852"/>
      <c r="H123" s="852"/>
      <c r="I123" s="852"/>
      <c r="J123" s="853"/>
      <c r="K123" s="854" t="s">
        <v>390</v>
      </c>
      <c r="L123" s="855"/>
      <c r="M123" s="855"/>
      <c r="N123" s="855"/>
      <c r="O123" s="855"/>
      <c r="P123" s="855"/>
      <c r="Q123" s="856"/>
      <c r="R123" s="133"/>
      <c r="S123" s="134"/>
      <c r="T123" s="240"/>
      <c r="U123" s="240"/>
      <c r="V123" s="240"/>
      <c r="W123" s="240"/>
      <c r="X123" s="240"/>
      <c r="Y123" s="240"/>
      <c r="Z123" s="240"/>
      <c r="AA123" s="240"/>
      <c r="AB123" s="240"/>
      <c r="AC123" s="240"/>
      <c r="AD123" s="240"/>
      <c r="AE123" s="240"/>
      <c r="AF123" s="240"/>
      <c r="AG123" s="240"/>
      <c r="AH123" s="240"/>
      <c r="AI123" s="240"/>
      <c r="AJ123" s="240"/>
      <c r="AK123" s="241"/>
      <c r="AL123" s="108"/>
    </row>
    <row r="124" spans="2:38" s="66" customFormat="1" ht="9.9499999999999993" customHeight="1" x14ac:dyDescent="0.4">
      <c r="T124" s="34"/>
      <c r="U124" s="34"/>
      <c r="V124" s="34"/>
      <c r="W124" s="34"/>
      <c r="X124" s="34"/>
      <c r="Y124" s="34"/>
      <c r="Z124" s="34"/>
      <c r="AA124" s="34"/>
      <c r="AB124" s="34"/>
      <c r="AC124" s="34"/>
      <c r="AD124" s="34"/>
      <c r="AE124" s="34"/>
      <c r="AF124" s="34"/>
      <c r="AG124" s="34"/>
      <c r="AH124" s="34"/>
      <c r="AI124" s="34"/>
      <c r="AJ124" s="34"/>
      <c r="AK124" s="34"/>
    </row>
    <row r="125" spans="2:38" s="66" customFormat="1" ht="12" customHeight="1" x14ac:dyDescent="0.4">
      <c r="B125" s="135" t="s">
        <v>155</v>
      </c>
      <c r="C125" s="136"/>
      <c r="D125" s="136"/>
      <c r="E125" s="857" t="s">
        <v>391</v>
      </c>
      <c r="F125" s="857"/>
      <c r="G125" s="857"/>
      <c r="H125" s="857"/>
      <c r="I125" s="857"/>
      <c r="J125" s="857"/>
      <c r="K125" s="857"/>
      <c r="L125" s="857"/>
      <c r="M125" s="857"/>
      <c r="N125" s="857"/>
      <c r="O125" s="857"/>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857"/>
    </row>
    <row r="126" spans="2:38" ht="12" customHeight="1" x14ac:dyDescent="0.4">
      <c r="E126" s="1221" t="s">
        <v>392</v>
      </c>
      <c r="F126" s="1221"/>
      <c r="G126" s="1221"/>
      <c r="H126" s="1221"/>
      <c r="I126" s="1221"/>
      <c r="J126" s="1221"/>
      <c r="K126" s="1221"/>
      <c r="L126" s="1221"/>
      <c r="M126" s="1221"/>
      <c r="N126" s="1221"/>
      <c r="O126" s="1221"/>
      <c r="P126" s="1221"/>
      <c r="Q126" s="1221"/>
      <c r="R126" s="1221"/>
      <c r="S126" s="1221"/>
      <c r="T126" s="1221"/>
      <c r="U126" s="1221"/>
      <c r="V126" s="1221"/>
      <c r="W126" s="1221"/>
      <c r="X126" s="1221"/>
      <c r="Y126" s="1221"/>
      <c r="Z126" s="1221"/>
      <c r="AA126" s="1221"/>
      <c r="AB126" s="1221"/>
      <c r="AC126" s="1221"/>
      <c r="AD126" s="1221"/>
      <c r="AE126" s="1221"/>
      <c r="AF126" s="1221"/>
      <c r="AG126" s="1221"/>
      <c r="AH126" s="1221"/>
      <c r="AI126" s="1221"/>
      <c r="AJ126" s="1221"/>
      <c r="AK126" s="1221"/>
    </row>
    <row r="127" spans="2:38" ht="18" customHeight="1" x14ac:dyDescent="0.4">
      <c r="B127" s="34" t="s">
        <v>393</v>
      </c>
    </row>
    <row r="128" spans="2:38" ht="18" customHeight="1" x14ac:dyDescent="0.4">
      <c r="B128" s="845" t="s">
        <v>394</v>
      </c>
      <c r="C128" s="845"/>
      <c r="D128" s="845"/>
      <c r="E128" s="845"/>
      <c r="F128" s="845"/>
      <c r="G128" s="845"/>
      <c r="H128" s="845"/>
      <c r="I128" s="845"/>
      <c r="J128" s="845"/>
      <c r="K128" s="845"/>
      <c r="L128" s="845"/>
      <c r="M128" s="845"/>
      <c r="N128" s="845"/>
      <c r="O128" s="845"/>
      <c r="P128" s="845"/>
      <c r="Q128" s="845"/>
      <c r="R128" s="845"/>
      <c r="S128" s="845"/>
      <c r="T128" s="845"/>
      <c r="U128" s="845"/>
      <c r="V128" s="838" t="s">
        <v>395</v>
      </c>
      <c r="W128" s="837"/>
      <c r="X128" s="837"/>
      <c r="Y128" s="846"/>
      <c r="Z128" s="847" t="s">
        <v>396</v>
      </c>
      <c r="AA128" s="847"/>
      <c r="AB128" s="847"/>
      <c r="AC128" s="847"/>
      <c r="AD128" s="838" t="s">
        <v>397</v>
      </c>
      <c r="AE128" s="837"/>
      <c r="AF128" s="837"/>
      <c r="AG128" s="846"/>
    </row>
    <row r="129" spans="1:33" ht="18" customHeight="1" x14ac:dyDescent="0.4">
      <c r="B129" s="223" t="s">
        <v>398</v>
      </c>
      <c r="C129" s="224"/>
      <c r="D129" s="224"/>
      <c r="E129" s="224"/>
      <c r="F129" s="224"/>
      <c r="G129" s="224"/>
      <c r="H129" s="224"/>
      <c r="I129" s="224"/>
      <c r="J129" s="224"/>
      <c r="K129" s="224"/>
      <c r="L129" s="224"/>
      <c r="M129" s="224"/>
      <c r="N129" s="224"/>
      <c r="O129" s="224"/>
      <c r="P129" s="224"/>
      <c r="Q129" s="224"/>
      <c r="R129" s="224"/>
      <c r="S129" s="224"/>
      <c r="T129" s="224"/>
      <c r="U129" s="224"/>
      <c r="V129" s="224"/>
      <c r="W129" s="224"/>
      <c r="X129" s="224"/>
      <c r="Y129" s="224"/>
      <c r="Z129" s="224"/>
      <c r="AA129" s="224"/>
      <c r="AB129" s="224"/>
      <c r="AC129" s="224"/>
      <c r="AD129" s="224"/>
      <c r="AE129" s="224"/>
      <c r="AF129" s="224"/>
      <c r="AG129" s="225"/>
    </row>
    <row r="130" spans="1:33" ht="18" customHeight="1" x14ac:dyDescent="0.4">
      <c r="B130" s="226"/>
      <c r="C130" s="223" t="s">
        <v>399</v>
      </c>
      <c r="D130" s="227"/>
      <c r="E130" s="227"/>
      <c r="F130" s="227"/>
      <c r="G130" s="227"/>
      <c r="H130" s="227"/>
      <c r="I130" s="227"/>
      <c r="J130" s="227"/>
      <c r="K130" s="227"/>
      <c r="L130" s="227"/>
      <c r="M130" s="227"/>
      <c r="N130" s="227"/>
      <c r="O130" s="227"/>
      <c r="P130" s="227"/>
      <c r="Q130" s="227"/>
      <c r="R130" s="227"/>
      <c r="S130" s="227"/>
      <c r="T130" s="227"/>
      <c r="U130" s="227"/>
      <c r="V130" s="227"/>
      <c r="W130" s="227"/>
      <c r="X130" s="227"/>
      <c r="Y130" s="227"/>
      <c r="Z130" s="227"/>
      <c r="AA130" s="227"/>
      <c r="AB130" s="227"/>
      <c r="AC130" s="227"/>
      <c r="AD130" s="227"/>
      <c r="AE130" s="227"/>
      <c r="AF130" s="227"/>
      <c r="AG130" s="228"/>
    </row>
    <row r="131" spans="1:33" ht="18" customHeight="1" x14ac:dyDescent="0.4">
      <c r="B131" s="226"/>
      <c r="C131" s="229"/>
      <c r="D131" s="840" t="s">
        <v>351</v>
      </c>
      <c r="E131" s="841"/>
      <c r="F131" s="841"/>
      <c r="G131" s="841"/>
      <c r="H131" s="841"/>
      <c r="I131" s="841"/>
      <c r="J131" s="841"/>
      <c r="K131" s="841"/>
      <c r="L131" s="841"/>
      <c r="M131" s="841"/>
      <c r="N131" s="841"/>
      <c r="O131" s="841"/>
      <c r="P131" s="841"/>
      <c r="Q131" s="841"/>
      <c r="R131" s="841"/>
      <c r="S131" s="841"/>
      <c r="T131" s="841"/>
      <c r="U131" s="841"/>
      <c r="V131" s="841"/>
      <c r="W131" s="841"/>
      <c r="X131" s="841"/>
      <c r="Y131" s="841"/>
      <c r="Z131" s="841"/>
      <c r="AA131" s="841"/>
      <c r="AB131" s="841"/>
      <c r="AC131" s="841"/>
      <c r="AD131" s="841"/>
      <c r="AE131" s="841"/>
      <c r="AF131" s="841"/>
      <c r="AG131" s="842"/>
    </row>
    <row r="132" spans="1:33" ht="18" customHeight="1" x14ac:dyDescent="0.4">
      <c r="A132" s="230"/>
      <c r="B132" s="226"/>
      <c r="C132" s="229"/>
      <c r="D132" s="1192" t="s">
        <v>400</v>
      </c>
      <c r="E132" s="1193"/>
      <c r="F132" s="1193"/>
      <c r="G132" s="1193"/>
      <c r="H132" s="1193"/>
      <c r="I132" s="1193"/>
      <c r="J132" s="1193"/>
      <c r="K132" s="1193"/>
      <c r="L132" s="1193"/>
      <c r="M132" s="1193"/>
      <c r="N132" s="1193"/>
      <c r="O132" s="1193"/>
      <c r="P132" s="1193"/>
      <c r="Q132" s="1193"/>
      <c r="R132" s="1193"/>
      <c r="S132" s="1193"/>
      <c r="T132" s="1193"/>
      <c r="U132" s="1193"/>
      <c r="V132" s="835" t="s">
        <v>401</v>
      </c>
      <c r="W132" s="835"/>
      <c r="X132" s="835"/>
      <c r="Y132" s="835"/>
      <c r="Z132" s="824">
        <f>IF(AND($F$9="■",$AC$19="平日・日中"),1,0)</f>
        <v>0</v>
      </c>
      <c r="AA132" s="824"/>
      <c r="AB132" s="824"/>
      <c r="AC132" s="824"/>
      <c r="AD132" s="826">
        <f>Z132*40000</f>
        <v>0</v>
      </c>
      <c r="AE132" s="826"/>
      <c r="AF132" s="826"/>
      <c r="AG132" s="826"/>
    </row>
    <row r="133" spans="1:33" ht="18" customHeight="1" x14ac:dyDescent="0.4">
      <c r="A133" s="230"/>
      <c r="B133" s="226"/>
      <c r="C133" s="227"/>
      <c r="D133" s="1191" t="s">
        <v>402</v>
      </c>
      <c r="E133" s="1191"/>
      <c r="F133" s="1191"/>
      <c r="G133" s="1191"/>
      <c r="H133" s="1191"/>
      <c r="I133" s="1191"/>
      <c r="J133" s="1191"/>
      <c r="K133" s="1191"/>
      <c r="L133" s="1191"/>
      <c r="M133" s="1191"/>
      <c r="N133" s="1191"/>
      <c r="O133" s="1191"/>
      <c r="P133" s="1191"/>
      <c r="Q133" s="1191"/>
      <c r="R133" s="1191"/>
      <c r="S133" s="1191"/>
      <c r="T133" s="1191"/>
      <c r="U133" s="1191"/>
      <c r="V133" s="824" t="s">
        <v>403</v>
      </c>
      <c r="W133" s="824"/>
      <c r="X133" s="824"/>
      <c r="Y133" s="824"/>
      <c r="Z133" s="824">
        <f>IF(AND($F$9="■",$AC$19="休日・夜間"),1,0)</f>
        <v>0</v>
      </c>
      <c r="AA133" s="824"/>
      <c r="AB133" s="824"/>
      <c r="AC133" s="824"/>
      <c r="AD133" s="826">
        <f>Z133*50000</f>
        <v>0</v>
      </c>
      <c r="AE133" s="826"/>
      <c r="AF133" s="826"/>
      <c r="AG133" s="826"/>
    </row>
    <row r="134" spans="1:33" ht="18" customHeight="1" x14ac:dyDescent="0.4">
      <c r="B134" s="226"/>
      <c r="C134" s="227"/>
      <c r="D134" s="824" t="s">
        <v>317</v>
      </c>
      <c r="E134" s="824"/>
      <c r="F134" s="824"/>
      <c r="G134" s="824"/>
      <c r="H134" s="824"/>
      <c r="I134" s="824"/>
      <c r="J134" s="824"/>
      <c r="K134" s="824"/>
      <c r="L134" s="824"/>
      <c r="M134" s="824"/>
      <c r="N134" s="824"/>
      <c r="O134" s="824"/>
      <c r="P134" s="824"/>
      <c r="Q134" s="824"/>
      <c r="R134" s="824"/>
      <c r="S134" s="824"/>
      <c r="T134" s="824"/>
      <c r="U134" s="824"/>
      <c r="V134" s="824" t="s">
        <v>406</v>
      </c>
      <c r="W134" s="824"/>
      <c r="X134" s="824"/>
      <c r="Y134" s="824"/>
      <c r="Z134" s="824">
        <f>IF(AND($F$9="■",$H$81="■"),1,0)</f>
        <v>0</v>
      </c>
      <c r="AA134" s="824"/>
      <c r="AB134" s="824"/>
      <c r="AC134" s="824"/>
      <c r="AD134" s="826">
        <f>Z134*10000</f>
        <v>0</v>
      </c>
      <c r="AE134" s="826"/>
      <c r="AF134" s="826"/>
      <c r="AG134" s="826"/>
    </row>
    <row r="135" spans="1:33" ht="18" customHeight="1" x14ac:dyDescent="0.4">
      <c r="B135" s="226"/>
      <c r="C135" s="227"/>
      <c r="D135" s="824" t="s">
        <v>407</v>
      </c>
      <c r="E135" s="824"/>
      <c r="F135" s="824"/>
      <c r="G135" s="824"/>
      <c r="H135" s="824"/>
      <c r="I135" s="824"/>
      <c r="J135" s="824"/>
      <c r="K135" s="824"/>
      <c r="L135" s="824"/>
      <c r="M135" s="824"/>
      <c r="N135" s="824"/>
      <c r="O135" s="824"/>
      <c r="P135" s="824"/>
      <c r="Q135" s="824"/>
      <c r="R135" s="824"/>
      <c r="S135" s="824"/>
      <c r="T135" s="824"/>
      <c r="U135" s="824"/>
      <c r="V135" s="824" t="s">
        <v>401</v>
      </c>
      <c r="W135" s="824"/>
      <c r="X135" s="824"/>
      <c r="Y135" s="824"/>
      <c r="Z135" s="824">
        <f>IF(AND($F$9="■",$H$85="■",$AC$19="平日・日中"),1,0)</f>
        <v>0</v>
      </c>
      <c r="AA135" s="824"/>
      <c r="AB135" s="824"/>
      <c r="AC135" s="824"/>
      <c r="AD135" s="826">
        <f>Z135*40000</f>
        <v>0</v>
      </c>
      <c r="AE135" s="826"/>
      <c r="AF135" s="826"/>
      <c r="AG135" s="826"/>
    </row>
    <row r="136" spans="1:33" ht="18" customHeight="1" x14ac:dyDescent="0.4">
      <c r="B136" s="226"/>
      <c r="C136" s="227"/>
      <c r="D136" s="824" t="s">
        <v>408</v>
      </c>
      <c r="E136" s="824"/>
      <c r="F136" s="824"/>
      <c r="G136" s="824"/>
      <c r="H136" s="824"/>
      <c r="I136" s="824"/>
      <c r="J136" s="824"/>
      <c r="K136" s="824"/>
      <c r="L136" s="824"/>
      <c r="M136" s="824"/>
      <c r="N136" s="824"/>
      <c r="O136" s="824"/>
      <c r="P136" s="824"/>
      <c r="Q136" s="824"/>
      <c r="R136" s="824"/>
      <c r="S136" s="824"/>
      <c r="T136" s="824"/>
      <c r="U136" s="824"/>
      <c r="V136" s="824" t="s">
        <v>403</v>
      </c>
      <c r="W136" s="824"/>
      <c r="X136" s="824"/>
      <c r="Y136" s="824"/>
      <c r="Z136" s="824">
        <f>IF(AND($F$9="■",$H$85="■",$AC$19="休日・夜間"),1,0)</f>
        <v>0</v>
      </c>
      <c r="AA136" s="824"/>
      <c r="AB136" s="824"/>
      <c r="AC136" s="824"/>
      <c r="AD136" s="826">
        <f>Z136*50000</f>
        <v>0</v>
      </c>
      <c r="AE136" s="826"/>
      <c r="AF136" s="826"/>
      <c r="AG136" s="826"/>
    </row>
    <row r="137" spans="1:33" ht="18" customHeight="1" x14ac:dyDescent="0.4">
      <c r="B137" s="226"/>
      <c r="C137" s="226"/>
      <c r="D137" s="840" t="s">
        <v>312</v>
      </c>
      <c r="E137" s="841"/>
      <c r="F137" s="841"/>
      <c r="G137" s="841"/>
      <c r="H137" s="841"/>
      <c r="I137" s="841"/>
      <c r="J137" s="841"/>
      <c r="K137" s="841"/>
      <c r="L137" s="841"/>
      <c r="M137" s="841"/>
      <c r="N137" s="841"/>
      <c r="O137" s="841"/>
      <c r="P137" s="841"/>
      <c r="Q137" s="841"/>
      <c r="R137" s="841"/>
      <c r="S137" s="841"/>
      <c r="T137" s="841"/>
      <c r="U137" s="841"/>
      <c r="V137" s="841"/>
      <c r="W137" s="841"/>
      <c r="X137" s="841"/>
      <c r="Y137" s="841"/>
      <c r="Z137" s="841"/>
      <c r="AA137" s="841"/>
      <c r="AB137" s="841"/>
      <c r="AC137" s="841"/>
      <c r="AD137" s="841"/>
      <c r="AE137" s="841"/>
      <c r="AF137" s="841"/>
      <c r="AG137" s="842"/>
    </row>
    <row r="138" spans="1:33" ht="18" customHeight="1" x14ac:dyDescent="0.4">
      <c r="B138" s="226"/>
      <c r="C138" s="226"/>
      <c r="D138" s="843" t="s">
        <v>411</v>
      </c>
      <c r="E138" s="835"/>
      <c r="F138" s="835"/>
      <c r="G138" s="835"/>
      <c r="H138" s="835"/>
      <c r="I138" s="835"/>
      <c r="J138" s="835"/>
      <c r="K138" s="835"/>
      <c r="L138" s="835"/>
      <c r="M138" s="835"/>
      <c r="N138" s="835"/>
      <c r="O138" s="835"/>
      <c r="P138" s="835"/>
      <c r="Q138" s="835"/>
      <c r="R138" s="835"/>
      <c r="S138" s="835"/>
      <c r="T138" s="835"/>
      <c r="U138" s="835"/>
      <c r="V138" s="835" t="s">
        <v>401</v>
      </c>
      <c r="W138" s="835"/>
      <c r="X138" s="835"/>
      <c r="Y138" s="835"/>
      <c r="Z138" s="824">
        <f>IF(AND($F$10="■",COUNTA($E$29:$G$29),$AC$19="平日・日中"),1,0)</f>
        <v>0</v>
      </c>
      <c r="AA138" s="824"/>
      <c r="AB138" s="824"/>
      <c r="AC138" s="824"/>
      <c r="AD138" s="826">
        <f>Z138*40000</f>
        <v>0</v>
      </c>
      <c r="AE138" s="826"/>
      <c r="AF138" s="826"/>
      <c r="AG138" s="826"/>
    </row>
    <row r="139" spans="1:33" ht="18" customHeight="1" x14ac:dyDescent="0.4">
      <c r="B139" s="226"/>
      <c r="C139" s="227"/>
      <c r="D139" s="839" t="s">
        <v>412</v>
      </c>
      <c r="E139" s="824"/>
      <c r="F139" s="824"/>
      <c r="G139" s="824"/>
      <c r="H139" s="824"/>
      <c r="I139" s="824"/>
      <c r="J139" s="824"/>
      <c r="K139" s="824"/>
      <c r="L139" s="824"/>
      <c r="M139" s="824"/>
      <c r="N139" s="824"/>
      <c r="O139" s="824"/>
      <c r="P139" s="824"/>
      <c r="Q139" s="824"/>
      <c r="R139" s="824"/>
      <c r="S139" s="824"/>
      <c r="T139" s="824"/>
      <c r="U139" s="824"/>
      <c r="V139" s="824" t="s">
        <v>403</v>
      </c>
      <c r="W139" s="824"/>
      <c r="X139" s="824"/>
      <c r="Y139" s="824"/>
      <c r="Z139" s="824">
        <f>IF(AND($F$10="■",COUNTA($E$29:$G$29),$AC$19="休日・夜間"),1,0)</f>
        <v>0</v>
      </c>
      <c r="AA139" s="824"/>
      <c r="AB139" s="824"/>
      <c r="AC139" s="824"/>
      <c r="AD139" s="826">
        <f>Z139*50000</f>
        <v>0</v>
      </c>
      <c r="AE139" s="826"/>
      <c r="AF139" s="826"/>
      <c r="AG139" s="826"/>
    </row>
    <row r="140" spans="1:33" ht="18" customHeight="1" x14ac:dyDescent="0.4">
      <c r="B140" s="226"/>
      <c r="C140" s="227"/>
      <c r="D140" s="824" t="s">
        <v>413</v>
      </c>
      <c r="E140" s="824"/>
      <c r="F140" s="824"/>
      <c r="G140" s="824"/>
      <c r="H140" s="824"/>
      <c r="I140" s="824"/>
      <c r="J140" s="824"/>
      <c r="K140" s="824"/>
      <c r="L140" s="824"/>
      <c r="M140" s="824"/>
      <c r="N140" s="824"/>
      <c r="O140" s="824"/>
      <c r="P140" s="824"/>
      <c r="Q140" s="824"/>
      <c r="R140" s="824"/>
      <c r="S140" s="824"/>
      <c r="T140" s="824"/>
      <c r="U140" s="824"/>
      <c r="V140" s="824" t="s">
        <v>401</v>
      </c>
      <c r="W140" s="824"/>
      <c r="X140" s="824"/>
      <c r="Y140" s="824"/>
      <c r="Z140" s="824">
        <f>IF(AND($F$11="■",$AC$19="平日・日中"),1,0)</f>
        <v>0</v>
      </c>
      <c r="AA140" s="824"/>
      <c r="AB140" s="824"/>
      <c r="AC140" s="824"/>
      <c r="AD140" s="826">
        <f>Z140*40000</f>
        <v>0</v>
      </c>
      <c r="AE140" s="826"/>
      <c r="AF140" s="826"/>
      <c r="AG140" s="826"/>
    </row>
    <row r="141" spans="1:33" ht="18" customHeight="1" x14ac:dyDescent="0.4">
      <c r="B141" s="226"/>
      <c r="C141" s="227"/>
      <c r="D141" s="824" t="s">
        <v>414</v>
      </c>
      <c r="E141" s="824"/>
      <c r="F141" s="824"/>
      <c r="G141" s="824"/>
      <c r="H141" s="824"/>
      <c r="I141" s="824"/>
      <c r="J141" s="824"/>
      <c r="K141" s="824"/>
      <c r="L141" s="824"/>
      <c r="M141" s="824"/>
      <c r="N141" s="824"/>
      <c r="O141" s="824"/>
      <c r="P141" s="824"/>
      <c r="Q141" s="824"/>
      <c r="R141" s="824"/>
      <c r="S141" s="824"/>
      <c r="T141" s="824"/>
      <c r="U141" s="824"/>
      <c r="V141" s="824" t="s">
        <v>403</v>
      </c>
      <c r="W141" s="824"/>
      <c r="X141" s="824"/>
      <c r="Y141" s="824"/>
      <c r="Z141" s="824">
        <f>IF(AND($F$11="■",$AC$19="休日・夜間"),1,0)</f>
        <v>0</v>
      </c>
      <c r="AA141" s="824"/>
      <c r="AB141" s="824"/>
      <c r="AC141" s="824"/>
      <c r="AD141" s="826">
        <f>Z141*50000</f>
        <v>0</v>
      </c>
      <c r="AE141" s="826"/>
      <c r="AF141" s="826"/>
      <c r="AG141" s="826"/>
    </row>
    <row r="142" spans="1:33" ht="18" customHeight="1" x14ac:dyDescent="0.4">
      <c r="B142" s="226"/>
      <c r="C142" s="227"/>
      <c r="D142" s="839" t="s">
        <v>419</v>
      </c>
      <c r="E142" s="839"/>
      <c r="F142" s="839"/>
      <c r="G142" s="839"/>
      <c r="H142" s="839"/>
      <c r="I142" s="839"/>
      <c r="J142" s="839"/>
      <c r="K142" s="839"/>
      <c r="L142" s="839"/>
      <c r="M142" s="839"/>
      <c r="N142" s="839"/>
      <c r="O142" s="839"/>
      <c r="P142" s="839"/>
      <c r="Q142" s="839"/>
      <c r="R142" s="839"/>
      <c r="S142" s="839"/>
      <c r="T142" s="839"/>
      <c r="U142" s="839"/>
      <c r="V142" s="824" t="s">
        <v>406</v>
      </c>
      <c r="W142" s="824"/>
      <c r="X142" s="824"/>
      <c r="Y142" s="824"/>
      <c r="Z142" s="824">
        <f>IF(AND($F$12="■",$H$81="■"),1,0)</f>
        <v>0</v>
      </c>
      <c r="AA142" s="824"/>
      <c r="AB142" s="824"/>
      <c r="AC142" s="824"/>
      <c r="AD142" s="826">
        <f>Z142*10000</f>
        <v>0</v>
      </c>
      <c r="AE142" s="826"/>
      <c r="AF142" s="826"/>
      <c r="AG142" s="826"/>
    </row>
    <row r="143" spans="1:33" ht="18" customHeight="1" x14ac:dyDescent="0.4">
      <c r="B143" s="226"/>
      <c r="C143" s="227"/>
      <c r="D143" s="824" t="s">
        <v>420</v>
      </c>
      <c r="E143" s="824"/>
      <c r="F143" s="824"/>
      <c r="G143" s="824"/>
      <c r="H143" s="824"/>
      <c r="I143" s="824"/>
      <c r="J143" s="824"/>
      <c r="K143" s="824"/>
      <c r="L143" s="824"/>
      <c r="M143" s="824"/>
      <c r="N143" s="824"/>
      <c r="O143" s="824"/>
      <c r="P143" s="824"/>
      <c r="Q143" s="824"/>
      <c r="R143" s="824"/>
      <c r="S143" s="824"/>
      <c r="T143" s="824"/>
      <c r="U143" s="824"/>
      <c r="V143" s="824" t="s">
        <v>401</v>
      </c>
      <c r="W143" s="824"/>
      <c r="X143" s="824"/>
      <c r="Y143" s="824"/>
      <c r="Z143" s="824">
        <f>IF(AND($F$12="■",COUNTA(E88:G97),$AC$19="平日・日中"),1,0)</f>
        <v>0</v>
      </c>
      <c r="AA143" s="824"/>
      <c r="AB143" s="824"/>
      <c r="AC143" s="824"/>
      <c r="AD143" s="826">
        <f>Z143*40000</f>
        <v>0</v>
      </c>
      <c r="AE143" s="826"/>
      <c r="AF143" s="826"/>
      <c r="AG143" s="826"/>
    </row>
    <row r="144" spans="1:33" ht="18" customHeight="1" x14ac:dyDescent="0.4">
      <c r="B144" s="226"/>
      <c r="C144" s="227"/>
      <c r="D144" s="824" t="s">
        <v>421</v>
      </c>
      <c r="E144" s="824"/>
      <c r="F144" s="824"/>
      <c r="G144" s="824"/>
      <c r="H144" s="824"/>
      <c r="I144" s="824"/>
      <c r="J144" s="824"/>
      <c r="K144" s="824"/>
      <c r="L144" s="824"/>
      <c r="M144" s="824"/>
      <c r="N144" s="824"/>
      <c r="O144" s="824"/>
      <c r="P144" s="824"/>
      <c r="Q144" s="824"/>
      <c r="R144" s="824"/>
      <c r="S144" s="824"/>
      <c r="T144" s="824"/>
      <c r="U144" s="824"/>
      <c r="V144" s="824" t="s">
        <v>403</v>
      </c>
      <c r="W144" s="824"/>
      <c r="X144" s="824"/>
      <c r="Y144" s="824"/>
      <c r="Z144" s="824">
        <f>IF(AND($F$12="■",COUNTA(E88:G97),$AC$19="休日・夜間"),1,0)</f>
        <v>0</v>
      </c>
      <c r="AA144" s="824"/>
      <c r="AB144" s="824"/>
      <c r="AC144" s="824"/>
      <c r="AD144" s="826">
        <f>Z144*50000</f>
        <v>0</v>
      </c>
      <c r="AE144" s="826"/>
      <c r="AF144" s="826"/>
      <c r="AG144" s="826"/>
    </row>
    <row r="145" spans="2:33" ht="18" customHeight="1" x14ac:dyDescent="0.4">
      <c r="B145" s="226"/>
      <c r="C145" s="226"/>
      <c r="D145" s="831" t="s">
        <v>422</v>
      </c>
      <c r="E145" s="831"/>
      <c r="F145" s="831"/>
      <c r="G145" s="831"/>
      <c r="H145" s="831"/>
      <c r="I145" s="831"/>
      <c r="J145" s="831"/>
      <c r="K145" s="831"/>
      <c r="L145" s="831"/>
      <c r="M145" s="831"/>
      <c r="N145" s="831"/>
      <c r="O145" s="831"/>
      <c r="P145" s="831"/>
      <c r="Q145" s="831"/>
      <c r="R145" s="831"/>
      <c r="S145" s="831"/>
      <c r="T145" s="831"/>
      <c r="U145" s="831"/>
      <c r="V145" s="831" t="s">
        <v>423</v>
      </c>
      <c r="W145" s="831"/>
      <c r="X145" s="831"/>
      <c r="Y145" s="831"/>
      <c r="Z145" s="824">
        <f>IF(AND($F$9="■",$F$13="■"),1,0)</f>
        <v>0</v>
      </c>
      <c r="AA145" s="824"/>
      <c r="AB145" s="824"/>
      <c r="AC145" s="824"/>
      <c r="AD145" s="826" t="s">
        <v>423</v>
      </c>
      <c r="AE145" s="826"/>
      <c r="AF145" s="826"/>
      <c r="AG145" s="826"/>
    </row>
    <row r="146" spans="2:33" ht="18" customHeight="1" x14ac:dyDescent="0.4">
      <c r="B146" s="226"/>
      <c r="C146" s="832" t="s">
        <v>424</v>
      </c>
      <c r="D146" s="833"/>
      <c r="E146" s="833"/>
      <c r="F146" s="833"/>
      <c r="G146" s="833"/>
      <c r="H146" s="833"/>
      <c r="I146" s="833"/>
      <c r="J146" s="833"/>
      <c r="K146" s="833"/>
      <c r="L146" s="833"/>
      <c r="M146" s="833"/>
      <c r="N146" s="833"/>
      <c r="O146" s="833"/>
      <c r="P146" s="833"/>
      <c r="Q146" s="833"/>
      <c r="R146" s="833"/>
      <c r="S146" s="833"/>
      <c r="T146" s="833"/>
      <c r="U146" s="833"/>
      <c r="V146" s="833"/>
      <c r="W146" s="833"/>
      <c r="X146" s="833"/>
      <c r="Y146" s="833"/>
      <c r="Z146" s="833"/>
      <c r="AA146" s="833"/>
      <c r="AB146" s="833"/>
      <c r="AC146" s="833"/>
      <c r="AD146" s="833"/>
      <c r="AE146" s="833"/>
      <c r="AF146" s="833"/>
      <c r="AG146" s="834"/>
    </row>
    <row r="147" spans="2:33" ht="18" customHeight="1" x14ac:dyDescent="0.4">
      <c r="B147" s="226"/>
      <c r="C147" s="227"/>
      <c r="D147" s="824" t="s">
        <v>426</v>
      </c>
      <c r="E147" s="824"/>
      <c r="F147" s="824"/>
      <c r="G147" s="824"/>
      <c r="H147" s="824"/>
      <c r="I147" s="824"/>
      <c r="J147" s="824"/>
      <c r="K147" s="824"/>
      <c r="L147" s="824"/>
      <c r="M147" s="824"/>
      <c r="N147" s="824"/>
      <c r="O147" s="824"/>
      <c r="P147" s="824"/>
      <c r="Q147" s="824"/>
      <c r="R147" s="824"/>
      <c r="S147" s="824"/>
      <c r="T147" s="824"/>
      <c r="U147" s="824"/>
      <c r="V147" s="824" t="s">
        <v>668</v>
      </c>
      <c r="W147" s="824"/>
      <c r="X147" s="824"/>
      <c r="Y147" s="824"/>
      <c r="Z147" s="1194">
        <f>IF($F$9="■",COUNTIFS($N$29:$P$29,"50M"),COUNTIFS($E$29:$G$29,"新設",$N$29:$P$29,"50M")+COUNTIFS($Q$29:$S$29,"50M"))</f>
        <v>0</v>
      </c>
      <c r="AA147" s="1194"/>
      <c r="AB147" s="1194"/>
      <c r="AC147" s="1194"/>
      <c r="AD147" s="826">
        <f>Z147*95000</f>
        <v>0</v>
      </c>
      <c r="AE147" s="826"/>
      <c r="AF147" s="826"/>
      <c r="AG147" s="826"/>
    </row>
    <row r="148" spans="2:33" ht="18" customHeight="1" x14ac:dyDescent="0.4">
      <c r="B148" s="226"/>
      <c r="C148" s="227"/>
      <c r="D148" s="824" t="s">
        <v>428</v>
      </c>
      <c r="E148" s="824"/>
      <c r="F148" s="824"/>
      <c r="G148" s="824"/>
      <c r="H148" s="824"/>
      <c r="I148" s="824"/>
      <c r="J148" s="824"/>
      <c r="K148" s="824"/>
      <c r="L148" s="824"/>
      <c r="M148" s="824"/>
      <c r="N148" s="824"/>
      <c r="O148" s="824"/>
      <c r="P148" s="824"/>
      <c r="Q148" s="824"/>
      <c r="R148" s="824"/>
      <c r="S148" s="824"/>
      <c r="T148" s="824"/>
      <c r="U148" s="824"/>
      <c r="V148" s="824" t="s">
        <v>669</v>
      </c>
      <c r="W148" s="824"/>
      <c r="X148" s="824"/>
      <c r="Y148" s="824"/>
      <c r="Z148" s="825">
        <f>IF($F$9="■",COUNTIFS($N$29:$P$29,"100M"),COUNTIFS($E$29:$G$29,"新設",$N$29:$P$29,"100M")+COUNTIFS($Q$29:$S$29,"100M"))</f>
        <v>0</v>
      </c>
      <c r="AA148" s="825"/>
      <c r="AB148" s="825"/>
      <c r="AC148" s="825"/>
      <c r="AD148" s="826">
        <f>Z148*107000</f>
        <v>0</v>
      </c>
      <c r="AE148" s="826"/>
      <c r="AF148" s="826"/>
      <c r="AG148" s="826"/>
    </row>
    <row r="149" spans="2:33" ht="18" customHeight="1" x14ac:dyDescent="0.4">
      <c r="B149" s="226"/>
      <c r="C149" s="227"/>
      <c r="D149" s="824" t="s">
        <v>429</v>
      </c>
      <c r="E149" s="824"/>
      <c r="F149" s="824"/>
      <c r="G149" s="824"/>
      <c r="H149" s="824"/>
      <c r="I149" s="824"/>
      <c r="J149" s="824"/>
      <c r="K149" s="824"/>
      <c r="L149" s="824"/>
      <c r="M149" s="824"/>
      <c r="N149" s="824"/>
      <c r="O149" s="824"/>
      <c r="P149" s="824"/>
      <c r="Q149" s="824"/>
      <c r="R149" s="824"/>
      <c r="S149" s="824"/>
      <c r="T149" s="824"/>
      <c r="U149" s="824"/>
      <c r="V149" s="824" t="s">
        <v>670</v>
      </c>
      <c r="W149" s="824"/>
      <c r="X149" s="824"/>
      <c r="Y149" s="824"/>
      <c r="Z149" s="825">
        <f>IF($F$9="■",COUNTIFS($N$29:$P$29,"200M"),COUNTIFS($E$29:$G$29,"新設",$N$29:$P$29,"200M")+COUNTIFS($Q$29:$S$29,"200M"))</f>
        <v>0</v>
      </c>
      <c r="AA149" s="825"/>
      <c r="AB149" s="825"/>
      <c r="AC149" s="825"/>
      <c r="AD149" s="826">
        <f>Z149*130000</f>
        <v>0</v>
      </c>
      <c r="AE149" s="826"/>
      <c r="AF149" s="826"/>
      <c r="AG149" s="826"/>
    </row>
    <row r="150" spans="2:33" ht="18" customHeight="1" x14ac:dyDescent="0.4">
      <c r="B150" s="226"/>
      <c r="C150" s="227"/>
      <c r="D150" s="824" t="s">
        <v>526</v>
      </c>
      <c r="E150" s="824"/>
      <c r="F150" s="824"/>
      <c r="G150" s="824"/>
      <c r="H150" s="824"/>
      <c r="I150" s="824"/>
      <c r="J150" s="824"/>
      <c r="K150" s="824"/>
      <c r="L150" s="824"/>
      <c r="M150" s="824"/>
      <c r="N150" s="824"/>
      <c r="O150" s="824"/>
      <c r="P150" s="824"/>
      <c r="Q150" s="824"/>
      <c r="R150" s="824"/>
      <c r="S150" s="824"/>
      <c r="T150" s="824"/>
      <c r="U150" s="824"/>
      <c r="V150" s="824" t="s">
        <v>672</v>
      </c>
      <c r="W150" s="824"/>
      <c r="X150" s="824"/>
      <c r="Y150" s="824"/>
      <c r="Z150" s="825">
        <f>IF($F$9="■",COUNTIFS($N$29:$P$29,"300M"),COUNTIFS($E$29:$G$29,"新設",$N$29:$P$29,"300M")+COUNTIFS($Q$29:$S$29,"300M"))</f>
        <v>0</v>
      </c>
      <c r="AA150" s="825"/>
      <c r="AB150" s="825"/>
      <c r="AC150" s="825"/>
      <c r="AD150" s="826">
        <f>Z150*146000</f>
        <v>0</v>
      </c>
      <c r="AE150" s="826"/>
      <c r="AF150" s="826"/>
      <c r="AG150" s="826"/>
    </row>
    <row r="151" spans="2:33" ht="18" customHeight="1" x14ac:dyDescent="0.4">
      <c r="B151" s="226"/>
      <c r="C151" s="227"/>
      <c r="D151" s="824" t="s">
        <v>527</v>
      </c>
      <c r="E151" s="824"/>
      <c r="F151" s="824"/>
      <c r="G151" s="824"/>
      <c r="H151" s="824"/>
      <c r="I151" s="824"/>
      <c r="J151" s="824"/>
      <c r="K151" s="824"/>
      <c r="L151" s="824"/>
      <c r="M151" s="824"/>
      <c r="N151" s="824"/>
      <c r="O151" s="824"/>
      <c r="P151" s="824"/>
      <c r="Q151" s="824"/>
      <c r="R151" s="824"/>
      <c r="S151" s="824"/>
      <c r="T151" s="824"/>
      <c r="U151" s="824"/>
      <c r="V151" s="824" t="s">
        <v>501</v>
      </c>
      <c r="W151" s="824"/>
      <c r="X151" s="824"/>
      <c r="Y151" s="824"/>
      <c r="Z151" s="825">
        <f>IF($F$9="■",COUNTIFS($N$29:$P$29,"400M"),COUNTIFS($E$29:$G$29,"新設",$N$29:$P$29,"400M")+COUNTIFS($Q$29:$S$29,"400M"))</f>
        <v>0</v>
      </c>
      <c r="AA151" s="825"/>
      <c r="AB151" s="825"/>
      <c r="AC151" s="825"/>
      <c r="AD151" s="826">
        <f>Z151*160000</f>
        <v>0</v>
      </c>
      <c r="AE151" s="826"/>
      <c r="AF151" s="826"/>
      <c r="AG151" s="826"/>
    </row>
    <row r="152" spans="2:33" ht="18" customHeight="1" x14ac:dyDescent="0.4">
      <c r="B152" s="226"/>
      <c r="C152" s="227"/>
      <c r="D152" s="824" t="s">
        <v>430</v>
      </c>
      <c r="E152" s="824"/>
      <c r="F152" s="824"/>
      <c r="G152" s="824"/>
      <c r="H152" s="824"/>
      <c r="I152" s="824"/>
      <c r="J152" s="824"/>
      <c r="K152" s="824"/>
      <c r="L152" s="824"/>
      <c r="M152" s="824"/>
      <c r="N152" s="824"/>
      <c r="O152" s="824"/>
      <c r="P152" s="824"/>
      <c r="Q152" s="824"/>
      <c r="R152" s="824"/>
      <c r="S152" s="824"/>
      <c r="T152" s="824"/>
      <c r="U152" s="824"/>
      <c r="V152" s="824" t="s">
        <v>427</v>
      </c>
      <c r="W152" s="824"/>
      <c r="X152" s="824"/>
      <c r="Y152" s="824"/>
      <c r="Z152" s="825">
        <f>IF($F$9="■",COUNTIFS($N$29:$P$29,"500M"),COUNTIFS($E$29:$G$29,"新設",$N$29:$P$29,"500M")+COUNTIFS($Q$29:$S$29,"500M"))</f>
        <v>0</v>
      </c>
      <c r="AA152" s="825"/>
      <c r="AB152" s="825"/>
      <c r="AC152" s="825"/>
      <c r="AD152" s="826">
        <f>Z152*170000</f>
        <v>0</v>
      </c>
      <c r="AE152" s="826"/>
      <c r="AF152" s="826"/>
      <c r="AG152" s="826"/>
    </row>
    <row r="153" spans="2:33" ht="18" customHeight="1" x14ac:dyDescent="0.4">
      <c r="B153" s="231"/>
      <c r="C153" s="228"/>
      <c r="D153" s="824" t="s">
        <v>511</v>
      </c>
      <c r="E153" s="824"/>
      <c r="F153" s="824"/>
      <c r="G153" s="824"/>
      <c r="H153" s="824"/>
      <c r="I153" s="824"/>
      <c r="J153" s="824"/>
      <c r="K153" s="824"/>
      <c r="L153" s="824"/>
      <c r="M153" s="824"/>
      <c r="N153" s="824"/>
      <c r="O153" s="824"/>
      <c r="P153" s="824"/>
      <c r="Q153" s="824"/>
      <c r="R153" s="824"/>
      <c r="S153" s="824"/>
      <c r="T153" s="824"/>
      <c r="U153" s="824"/>
      <c r="V153" s="824" t="s">
        <v>671</v>
      </c>
      <c r="W153" s="824"/>
      <c r="X153" s="824"/>
      <c r="Y153" s="824"/>
      <c r="Z153" s="825">
        <f>IF($F$9="■",COUNTIFS($N$29:$P$29,"1G"),COUNTIFS($E$29:$G$29,"新設",$N$29:$P$29,"1G")+COUNTIFS($Q$29:$S$29,"1G"))</f>
        <v>0</v>
      </c>
      <c r="AA153" s="825"/>
      <c r="AB153" s="825"/>
      <c r="AC153" s="825"/>
      <c r="AD153" s="826">
        <f>Z153*270000</f>
        <v>0</v>
      </c>
      <c r="AE153" s="826"/>
      <c r="AF153" s="826"/>
      <c r="AG153" s="826"/>
    </row>
  </sheetData>
  <mergeCells count="463">
    <mergeCell ref="I72:O72"/>
    <mergeCell ref="T70:AK72"/>
    <mergeCell ref="D153:U153"/>
    <mergeCell ref="V153:Y153"/>
    <mergeCell ref="Z153:AC153"/>
    <mergeCell ref="AD153:AG153"/>
    <mergeCell ref="D150:U150"/>
    <mergeCell ref="V150:Y150"/>
    <mergeCell ref="Z150:AC150"/>
    <mergeCell ref="AD150:AG150"/>
    <mergeCell ref="D151:U151"/>
    <mergeCell ref="V151:Y151"/>
    <mergeCell ref="Z151:AC151"/>
    <mergeCell ref="AD151:AG151"/>
    <mergeCell ref="D152:U152"/>
    <mergeCell ref="V152:Y152"/>
    <mergeCell ref="Z152:AC152"/>
    <mergeCell ref="AD152:AG152"/>
    <mergeCell ref="D147:U147"/>
    <mergeCell ref="V147:Y147"/>
    <mergeCell ref="Z147:AC147"/>
    <mergeCell ref="AD147:AG147"/>
    <mergeCell ref="D148:U148"/>
    <mergeCell ref="V148:Y148"/>
    <mergeCell ref="Z148:AC148"/>
    <mergeCell ref="AD148:AG148"/>
    <mergeCell ref="D149:U149"/>
    <mergeCell ref="V149:Y149"/>
    <mergeCell ref="Z149:AC149"/>
    <mergeCell ref="AD149:AG149"/>
    <mergeCell ref="D144:U144"/>
    <mergeCell ref="V144:Y144"/>
    <mergeCell ref="Z144:AC144"/>
    <mergeCell ref="AD144:AG144"/>
    <mergeCell ref="D145:U145"/>
    <mergeCell ref="V145:Y145"/>
    <mergeCell ref="Z145:AC145"/>
    <mergeCell ref="AD145:AG145"/>
    <mergeCell ref="C146:AG146"/>
    <mergeCell ref="D141:U141"/>
    <mergeCell ref="V141:Y141"/>
    <mergeCell ref="Z141:AC141"/>
    <mergeCell ref="AD141:AG141"/>
    <mergeCell ref="Z143:AC143"/>
    <mergeCell ref="D142:U142"/>
    <mergeCell ref="V142:Y142"/>
    <mergeCell ref="Z142:AC142"/>
    <mergeCell ref="AD142:AG142"/>
    <mergeCell ref="D143:U143"/>
    <mergeCell ref="V143:Y143"/>
    <mergeCell ref="AD143:AG143"/>
    <mergeCell ref="D138:U138"/>
    <mergeCell ref="V138:Y138"/>
    <mergeCell ref="Z138:AC138"/>
    <mergeCell ref="AD138:AG138"/>
    <mergeCell ref="D139:U139"/>
    <mergeCell ref="V139:Y139"/>
    <mergeCell ref="Z139:AC139"/>
    <mergeCell ref="AD139:AG139"/>
    <mergeCell ref="D140:U140"/>
    <mergeCell ref="V140:Y140"/>
    <mergeCell ref="Z140:AC140"/>
    <mergeCell ref="AD140:AG140"/>
    <mergeCell ref="D135:U135"/>
    <mergeCell ref="V135:Y135"/>
    <mergeCell ref="Z135:AC135"/>
    <mergeCell ref="AD135:AG135"/>
    <mergeCell ref="D136:U136"/>
    <mergeCell ref="V136:Y136"/>
    <mergeCell ref="Z136:AC136"/>
    <mergeCell ref="AD136:AG136"/>
    <mergeCell ref="D137:AG137"/>
    <mergeCell ref="D133:U133"/>
    <mergeCell ref="V133:Y133"/>
    <mergeCell ref="Z133:AC133"/>
    <mergeCell ref="AD133:AG133"/>
    <mergeCell ref="D134:U134"/>
    <mergeCell ref="V134:Y134"/>
    <mergeCell ref="Z134:AC134"/>
    <mergeCell ref="AD134:AG134"/>
    <mergeCell ref="B128:U128"/>
    <mergeCell ref="V128:Y128"/>
    <mergeCell ref="Z128:AC128"/>
    <mergeCell ref="AD128:AG128"/>
    <mergeCell ref="D131:AG131"/>
    <mergeCell ref="D132:U132"/>
    <mergeCell ref="V132:Y132"/>
    <mergeCell ref="Z132:AC132"/>
    <mergeCell ref="AD132:AG132"/>
    <mergeCell ref="D16:I16"/>
    <mergeCell ref="J16:AK16"/>
    <mergeCell ref="C18:I18"/>
    <mergeCell ref="J18:AK18"/>
    <mergeCell ref="D19:I19"/>
    <mergeCell ref="J19:W19"/>
    <mergeCell ref="X19:AB19"/>
    <mergeCell ref="AC19:AK19"/>
    <mergeCell ref="B4:J4"/>
    <mergeCell ref="L4:P4"/>
    <mergeCell ref="Q4:AJ4"/>
    <mergeCell ref="B8:E13"/>
    <mergeCell ref="C15:I15"/>
    <mergeCell ref="J15:AK15"/>
    <mergeCell ref="E29:G29"/>
    <mergeCell ref="H29:M29"/>
    <mergeCell ref="N29:P29"/>
    <mergeCell ref="Q29:S29"/>
    <mergeCell ref="T29:X29"/>
    <mergeCell ref="Y29:AB29"/>
    <mergeCell ref="AC29:AG29"/>
    <mergeCell ref="AH29:AK29"/>
    <mergeCell ref="C20:AK20"/>
    <mergeCell ref="C21:AK21"/>
    <mergeCell ref="C22:AK22"/>
    <mergeCell ref="D27:D28"/>
    <mergeCell ref="E27:G28"/>
    <mergeCell ref="H27:M28"/>
    <mergeCell ref="N27:S27"/>
    <mergeCell ref="T27:AB27"/>
    <mergeCell ref="AC27:AK27"/>
    <mergeCell ref="N28:P28"/>
    <mergeCell ref="Q28:S28"/>
    <mergeCell ref="T28:X28"/>
    <mergeCell ref="Y28:AB28"/>
    <mergeCell ref="AC28:AG28"/>
    <mergeCell ref="AH28:AK28"/>
    <mergeCell ref="C23:AK23"/>
    <mergeCell ref="E33:G33"/>
    <mergeCell ref="H33:S33"/>
    <mergeCell ref="T33:W33"/>
    <mergeCell ref="X33:Z33"/>
    <mergeCell ref="AA33:AD33"/>
    <mergeCell ref="AE33:AH33"/>
    <mergeCell ref="AI33:AK33"/>
    <mergeCell ref="D31:D32"/>
    <mergeCell ref="E31:G32"/>
    <mergeCell ref="H31:S32"/>
    <mergeCell ref="T31:AK31"/>
    <mergeCell ref="T32:W32"/>
    <mergeCell ref="X32:Z32"/>
    <mergeCell ref="AA32:AD32"/>
    <mergeCell ref="AE32:AH32"/>
    <mergeCell ref="AI32:AK32"/>
    <mergeCell ref="AI34:AK34"/>
    <mergeCell ref="E35:G35"/>
    <mergeCell ref="H35:S35"/>
    <mergeCell ref="T35:W35"/>
    <mergeCell ref="X35:Z35"/>
    <mergeCell ref="AA35:AD35"/>
    <mergeCell ref="AE35:AH35"/>
    <mergeCell ref="AI35:AK35"/>
    <mergeCell ref="E34:G34"/>
    <mergeCell ref="H34:S34"/>
    <mergeCell ref="T34:W34"/>
    <mergeCell ref="X34:Z34"/>
    <mergeCell ref="AA34:AD34"/>
    <mergeCell ref="AE34:AH34"/>
    <mergeCell ref="AI36:AK36"/>
    <mergeCell ref="E37:G37"/>
    <mergeCell ref="H37:S37"/>
    <mergeCell ref="T37:W37"/>
    <mergeCell ref="X37:Z37"/>
    <mergeCell ref="AA37:AD37"/>
    <mergeCell ref="AE37:AH37"/>
    <mergeCell ref="AI37:AK37"/>
    <mergeCell ref="E36:G36"/>
    <mergeCell ref="H36:S36"/>
    <mergeCell ref="T36:W36"/>
    <mergeCell ref="X36:Z36"/>
    <mergeCell ref="AA36:AD36"/>
    <mergeCell ref="AE36:AH36"/>
    <mergeCell ref="AI38:AK38"/>
    <mergeCell ref="E39:G39"/>
    <mergeCell ref="H39:S39"/>
    <mergeCell ref="T39:W39"/>
    <mergeCell ref="X39:Z39"/>
    <mergeCell ref="AA39:AD39"/>
    <mergeCell ref="AE39:AH39"/>
    <mergeCell ref="AI39:AK39"/>
    <mergeCell ref="E38:G38"/>
    <mergeCell ref="H38:S38"/>
    <mergeCell ref="T38:W38"/>
    <mergeCell ref="X38:Z38"/>
    <mergeCell ref="AA38:AD38"/>
    <mergeCell ref="AE38:AH38"/>
    <mergeCell ref="AI40:AK40"/>
    <mergeCell ref="E41:G41"/>
    <mergeCell ref="H41:S41"/>
    <mergeCell ref="T41:W41"/>
    <mergeCell ref="X41:Z41"/>
    <mergeCell ref="AA41:AD41"/>
    <mergeCell ref="AE41:AH41"/>
    <mergeCell ref="AI41:AK41"/>
    <mergeCell ref="E40:G40"/>
    <mergeCell ref="H40:S40"/>
    <mergeCell ref="T40:W40"/>
    <mergeCell ref="X40:Z40"/>
    <mergeCell ref="AA40:AD40"/>
    <mergeCell ref="AE40:AH40"/>
    <mergeCell ref="T46:Y46"/>
    <mergeCell ref="Z46:AD46"/>
    <mergeCell ref="E47:G47"/>
    <mergeCell ref="H47:S47"/>
    <mergeCell ref="T47:Y47"/>
    <mergeCell ref="Z47:AD47"/>
    <mergeCell ref="AI42:AK42"/>
    <mergeCell ref="D44:D45"/>
    <mergeCell ref="E44:G45"/>
    <mergeCell ref="H44:S45"/>
    <mergeCell ref="T44:AK44"/>
    <mergeCell ref="T45:Y45"/>
    <mergeCell ref="Z45:AD45"/>
    <mergeCell ref="AE45:AK55"/>
    <mergeCell ref="E46:G46"/>
    <mergeCell ref="H46:S46"/>
    <mergeCell ref="E42:G42"/>
    <mergeCell ref="H42:S42"/>
    <mergeCell ref="T42:W42"/>
    <mergeCell ref="X42:Z42"/>
    <mergeCell ref="AA42:AD42"/>
    <mergeCell ref="AE42:AH42"/>
    <mergeCell ref="E50:G50"/>
    <mergeCell ref="H50:S50"/>
    <mergeCell ref="T50:Y50"/>
    <mergeCell ref="Z50:AD50"/>
    <mergeCell ref="E51:G51"/>
    <mergeCell ref="H51:S51"/>
    <mergeCell ref="T51:Y51"/>
    <mergeCell ref="Z51:AD51"/>
    <mergeCell ref="E48:G48"/>
    <mergeCell ref="H48:S48"/>
    <mergeCell ref="T48:Y48"/>
    <mergeCell ref="Z48:AD48"/>
    <mergeCell ref="E49:G49"/>
    <mergeCell ref="H49:S49"/>
    <mergeCell ref="T49:Y49"/>
    <mergeCell ref="Z49:AD49"/>
    <mergeCell ref="E54:G54"/>
    <mergeCell ref="H54:S54"/>
    <mergeCell ref="T54:Y54"/>
    <mergeCell ref="Z54:AD54"/>
    <mergeCell ref="E55:G55"/>
    <mergeCell ref="H55:S55"/>
    <mergeCell ref="T55:Y55"/>
    <mergeCell ref="Z55:AD55"/>
    <mergeCell ref="E52:G52"/>
    <mergeCell ref="H52:S52"/>
    <mergeCell ref="T52:Y52"/>
    <mergeCell ref="Z52:AD52"/>
    <mergeCell ref="E53:G53"/>
    <mergeCell ref="H53:S53"/>
    <mergeCell ref="T53:Y53"/>
    <mergeCell ref="Z53:AD53"/>
    <mergeCell ref="D57:D58"/>
    <mergeCell ref="E57:G58"/>
    <mergeCell ref="H57:W57"/>
    <mergeCell ref="X57:AK57"/>
    <mergeCell ref="H58:K58"/>
    <mergeCell ref="L58:O58"/>
    <mergeCell ref="P58:S58"/>
    <mergeCell ref="T58:W58"/>
    <mergeCell ref="X58:AD58"/>
    <mergeCell ref="AE58:AK58"/>
    <mergeCell ref="AE59:AK59"/>
    <mergeCell ref="E60:G60"/>
    <mergeCell ref="H60:K60"/>
    <mergeCell ref="L60:O60"/>
    <mergeCell ref="P60:S60"/>
    <mergeCell ref="T60:W60"/>
    <mergeCell ref="X60:AD60"/>
    <mergeCell ref="AE60:AK60"/>
    <mergeCell ref="E59:G59"/>
    <mergeCell ref="H59:K59"/>
    <mergeCell ref="L59:O59"/>
    <mergeCell ref="P59:S59"/>
    <mergeCell ref="T59:W59"/>
    <mergeCell ref="X59:AD59"/>
    <mergeCell ref="AE61:AK61"/>
    <mergeCell ref="E62:G62"/>
    <mergeCell ref="H62:K62"/>
    <mergeCell ref="L62:O62"/>
    <mergeCell ref="P62:S62"/>
    <mergeCell ref="T62:W62"/>
    <mergeCell ref="X62:AD62"/>
    <mergeCell ref="AE62:AK62"/>
    <mergeCell ref="E61:G61"/>
    <mergeCell ref="H61:K61"/>
    <mergeCell ref="L61:O61"/>
    <mergeCell ref="P61:S61"/>
    <mergeCell ref="T61:W61"/>
    <mergeCell ref="X61:AD61"/>
    <mergeCell ref="AE63:AK63"/>
    <mergeCell ref="E64:G64"/>
    <mergeCell ref="H64:K64"/>
    <mergeCell ref="L64:O64"/>
    <mergeCell ref="P64:S64"/>
    <mergeCell ref="T64:W64"/>
    <mergeCell ref="X64:AD64"/>
    <mergeCell ref="AE64:AK64"/>
    <mergeCell ref="E63:G63"/>
    <mergeCell ref="H63:K63"/>
    <mergeCell ref="L63:O63"/>
    <mergeCell ref="P63:S63"/>
    <mergeCell ref="T63:W63"/>
    <mergeCell ref="X63:AD63"/>
    <mergeCell ref="AE65:AK65"/>
    <mergeCell ref="E66:G66"/>
    <mergeCell ref="H66:K66"/>
    <mergeCell ref="L66:O66"/>
    <mergeCell ref="P66:S66"/>
    <mergeCell ref="T66:W66"/>
    <mergeCell ref="X66:AD66"/>
    <mergeCell ref="AE66:AK66"/>
    <mergeCell ref="E65:G65"/>
    <mergeCell ref="H65:K65"/>
    <mergeCell ref="L65:O65"/>
    <mergeCell ref="P65:S65"/>
    <mergeCell ref="T65:W65"/>
    <mergeCell ref="X65:AD65"/>
    <mergeCell ref="C73:AK73"/>
    <mergeCell ref="C74:AK74"/>
    <mergeCell ref="C75:AK75"/>
    <mergeCell ref="C76:AK76"/>
    <mergeCell ref="D80:G81"/>
    <mergeCell ref="AB80:AK81"/>
    <mergeCell ref="AE67:AK67"/>
    <mergeCell ref="E68:G68"/>
    <mergeCell ref="H68:K68"/>
    <mergeCell ref="L68:O68"/>
    <mergeCell ref="P68:S68"/>
    <mergeCell ref="T68:W68"/>
    <mergeCell ref="X68:AD68"/>
    <mergeCell ref="AE68:AK68"/>
    <mergeCell ref="E67:G67"/>
    <mergeCell ref="H67:K67"/>
    <mergeCell ref="L67:O67"/>
    <mergeCell ref="P67:S67"/>
    <mergeCell ref="T67:W67"/>
    <mergeCell ref="X67:AD67"/>
    <mergeCell ref="D70:G72"/>
    <mergeCell ref="P70:S72"/>
    <mergeCell ref="I70:O70"/>
    <mergeCell ref="I71:O71"/>
    <mergeCell ref="D84:G85"/>
    <mergeCell ref="AE84:AK85"/>
    <mergeCell ref="D86:D87"/>
    <mergeCell ref="E86:G87"/>
    <mergeCell ref="H86:N87"/>
    <mergeCell ref="O86:S87"/>
    <mergeCell ref="T86:Y87"/>
    <mergeCell ref="Z86:AD87"/>
    <mergeCell ref="AE86:AK87"/>
    <mergeCell ref="Z89:AD89"/>
    <mergeCell ref="E90:G90"/>
    <mergeCell ref="H90:N90"/>
    <mergeCell ref="O90:S90"/>
    <mergeCell ref="T90:Y90"/>
    <mergeCell ref="Z90:AD90"/>
    <mergeCell ref="E88:G88"/>
    <mergeCell ref="H88:N88"/>
    <mergeCell ref="O88:S88"/>
    <mergeCell ref="T88:Y88"/>
    <mergeCell ref="Z88:AD88"/>
    <mergeCell ref="E89:G89"/>
    <mergeCell ref="H89:N89"/>
    <mergeCell ref="O89:S89"/>
    <mergeCell ref="T89:Y89"/>
    <mergeCell ref="E91:G91"/>
    <mergeCell ref="H91:N91"/>
    <mergeCell ref="O91:S91"/>
    <mergeCell ref="T91:Y91"/>
    <mergeCell ref="Z91:AD91"/>
    <mergeCell ref="E92:G92"/>
    <mergeCell ref="H92:N92"/>
    <mergeCell ref="O92:S92"/>
    <mergeCell ref="T92:Y92"/>
    <mergeCell ref="Z92:AD92"/>
    <mergeCell ref="J108:N108"/>
    <mergeCell ref="O108:P108"/>
    <mergeCell ref="Q108:V108"/>
    <mergeCell ref="B105:F108"/>
    <mergeCell ref="G105:I105"/>
    <mergeCell ref="J105:N105"/>
    <mergeCell ref="E95:G95"/>
    <mergeCell ref="H95:N95"/>
    <mergeCell ref="O95:S95"/>
    <mergeCell ref="T95:Y95"/>
    <mergeCell ref="E96:G96"/>
    <mergeCell ref="H96:N96"/>
    <mergeCell ref="O96:S96"/>
    <mergeCell ref="T96:Y96"/>
    <mergeCell ref="E97:G97"/>
    <mergeCell ref="H97:N97"/>
    <mergeCell ref="O97:S97"/>
    <mergeCell ref="T97:Y97"/>
    <mergeCell ref="J106:N106"/>
    <mergeCell ref="O106:P106"/>
    <mergeCell ref="Q106:V106"/>
    <mergeCell ref="G108:I108"/>
    <mergeCell ref="Z97:AD97"/>
    <mergeCell ref="B99:F100"/>
    <mergeCell ref="G99:AK100"/>
    <mergeCell ref="AE88:AK97"/>
    <mergeCell ref="G107:I107"/>
    <mergeCell ref="J107:N107"/>
    <mergeCell ref="O107:P107"/>
    <mergeCell ref="Q107:V107"/>
    <mergeCell ref="Z95:AD95"/>
    <mergeCell ref="Z96:AD96"/>
    <mergeCell ref="E93:G93"/>
    <mergeCell ref="H93:N93"/>
    <mergeCell ref="O93:S93"/>
    <mergeCell ref="T93:Y93"/>
    <mergeCell ref="Z93:AD93"/>
    <mergeCell ref="E94:G94"/>
    <mergeCell ref="H94:N94"/>
    <mergeCell ref="O94:S94"/>
    <mergeCell ref="T94:Y94"/>
    <mergeCell ref="Z94:AD94"/>
    <mergeCell ref="O105:P105"/>
    <mergeCell ref="Q105:V105"/>
    <mergeCell ref="W105:AK108"/>
    <mergeCell ref="G106:I106"/>
    <mergeCell ref="Q112:AK112"/>
    <mergeCell ref="B113:F114"/>
    <mergeCell ref="G113:K113"/>
    <mergeCell ref="L113:AK113"/>
    <mergeCell ref="G114:K114"/>
    <mergeCell ref="L114:AK114"/>
    <mergeCell ref="B109:F112"/>
    <mergeCell ref="G109:K109"/>
    <mergeCell ref="L109:AK109"/>
    <mergeCell ref="G110:I112"/>
    <mergeCell ref="J110:K110"/>
    <mergeCell ref="L110:AK110"/>
    <mergeCell ref="J111:K111"/>
    <mergeCell ref="L111:AK111"/>
    <mergeCell ref="J112:K112"/>
    <mergeCell ref="L112:P112"/>
    <mergeCell ref="B123:E123"/>
    <mergeCell ref="F123:J123"/>
    <mergeCell ref="K123:Q123"/>
    <mergeCell ref="E125:AK125"/>
    <mergeCell ref="E126:AK126"/>
    <mergeCell ref="AG119:AK119"/>
    <mergeCell ref="K120:L120"/>
    <mergeCell ref="M120:AK120"/>
    <mergeCell ref="F121:J121"/>
    <mergeCell ref="K121:AK121"/>
    <mergeCell ref="F122:J122"/>
    <mergeCell ref="K122:L122"/>
    <mergeCell ref="M122:S122"/>
    <mergeCell ref="U122:AK122"/>
    <mergeCell ref="B118:E122"/>
    <mergeCell ref="F118:G120"/>
    <mergeCell ref="H118:J118"/>
    <mergeCell ref="K118:AK118"/>
    <mergeCell ref="H119:J120"/>
    <mergeCell ref="K119:L119"/>
    <mergeCell ref="M119:S119"/>
    <mergeCell ref="T119:V119"/>
    <mergeCell ref="W119:AD119"/>
    <mergeCell ref="AE119:AF119"/>
  </mergeCells>
  <phoneticPr fontId="4"/>
  <conditionalFormatting sqref="L109:AK109 L113:AK114 M122">
    <cfRule type="cellIs" dxfId="151" priority="16" operator="equal">
      <formula>""</formula>
    </cfRule>
  </conditionalFormatting>
  <conditionalFormatting sqref="J16:AK16">
    <cfRule type="expression" dxfId="150" priority="15">
      <formula>OR($F$10="■",$F$11="■",$F$12="■",$F$13="■")</formula>
    </cfRule>
  </conditionalFormatting>
  <conditionalFormatting sqref="D31:AK42 D44:AK55 D27:AK28 D29:X29 AC29:AG29 D57:AK68 D70:AK72">
    <cfRule type="expression" dxfId="149" priority="1">
      <formula>AND($F$12="■",$F$10&lt;&gt;"■")</formula>
    </cfRule>
  </conditionalFormatting>
  <conditionalFormatting sqref="D80:AK81 D84:AK97">
    <cfRule type="expression" dxfId="148" priority="13">
      <formula>AND(OR($F$10="■",$F$11="■",$F$13="■"),$F$12&lt;&gt;"■")</formula>
    </cfRule>
  </conditionalFormatting>
  <conditionalFormatting sqref="Q29:S29">
    <cfRule type="expression" dxfId="147" priority="12">
      <formula>$E29="新設"</formula>
    </cfRule>
  </conditionalFormatting>
  <conditionalFormatting sqref="T29:X29 AC29:AG29">
    <cfRule type="expression" dxfId="146" priority="10">
      <formula>OR($F$10="■",$F$11="■",$F$12="■",$F$13="■")</formula>
    </cfRule>
  </conditionalFormatting>
  <conditionalFormatting sqref="Y29:AB29">
    <cfRule type="expression" dxfId="145" priority="9">
      <formula>AND($F$12="■",$F$10&lt;&gt;"■")</formula>
    </cfRule>
  </conditionalFormatting>
  <conditionalFormatting sqref="Y29:AB29">
    <cfRule type="expression" dxfId="144" priority="8">
      <formula>OR($F$10="■",$F$11="■",$F$12="■",$F$13="■")</formula>
    </cfRule>
  </conditionalFormatting>
  <conditionalFormatting sqref="Y29:AB29">
    <cfRule type="expression" dxfId="143" priority="7">
      <formula>$T$29="その他接続"</formula>
    </cfRule>
  </conditionalFormatting>
  <conditionalFormatting sqref="AH29:AK29">
    <cfRule type="expression" dxfId="142" priority="6">
      <formula>AND($F$12="■",$F$10&lt;&gt;"■")</formula>
    </cfRule>
  </conditionalFormatting>
  <conditionalFormatting sqref="AH29:AK29">
    <cfRule type="expression" dxfId="141" priority="5">
      <formula>OR($F$10="■",$F$11="■",$F$12="■",$F$13="■")</formula>
    </cfRule>
  </conditionalFormatting>
  <conditionalFormatting sqref="AH29:AK29">
    <cfRule type="expression" dxfId="140" priority="4">
      <formula>$AC$29="その他接続"</formula>
    </cfRule>
  </conditionalFormatting>
  <conditionalFormatting sqref="H71">
    <cfRule type="expression" dxfId="139" priority="2">
      <formula>AND($F$12="■",$F$10&lt;&gt;"■")</formula>
    </cfRule>
  </conditionalFormatting>
  <conditionalFormatting sqref="T70:AK72">
    <cfRule type="expression" dxfId="138" priority="14">
      <formula>OR($H$70="■",$H$71="■")</formula>
    </cfRule>
  </conditionalFormatting>
  <dataValidations count="20">
    <dataValidation allowBlank="1" showInputMessage="1" sqref="K123 R123" xr:uid="{912F681F-F5C5-4514-B4FB-A30B764A537E}"/>
    <dataValidation type="list" allowBlank="1" showInputMessage="1" showErrorMessage="1" sqref="E33:G42 E59:G68" xr:uid="{25AE2922-CB83-4AEB-B3BD-56240FF659EE}">
      <formula1>設定区分④</formula1>
    </dataValidation>
    <dataValidation type="list" allowBlank="1" showInputMessage="1" showErrorMessage="1" sqref="E88:G97" xr:uid="{E24133A1-B0FF-4A83-BBA8-8F34CA30CAC6}">
      <formula1>設定区分③</formula1>
    </dataValidation>
    <dataValidation type="list" allowBlank="1" showInputMessage="1" showErrorMessage="1" sqref="Z46:Z55" xr:uid="{8585CCF4-83BA-4759-9D64-BB7086C2C6A9}">
      <formula1>"VRF01,VRF02,VRF03,VRF04,VRF05,VRF06,VRF07,VRF08,VRF09,VRF10"</formula1>
    </dataValidation>
    <dataValidation type="list" allowBlank="1" showInputMessage="1" showErrorMessage="1" sqref="O88:S96" xr:uid="{70C9C3A4-6C17-4CD7-BA10-C468C976771C}">
      <formula1>INDIRECT($H29)</formula1>
    </dataValidation>
    <dataValidation type="list" allowBlank="1" showInputMessage="1" showErrorMessage="1" sqref="O97:S97" xr:uid="{203329FB-D2BE-4B41-AF48-F85543461691}">
      <formula1>INDIRECT($H29)</formula1>
    </dataValidation>
    <dataValidation type="list" allowBlank="1" showInputMessage="1" showErrorMessage="1" sqref="F9:F13" xr:uid="{CD6A2BCF-6759-442C-8E8E-71A5D2DA2A7E}">
      <formula1>$AN9:$AO9</formula1>
    </dataValidation>
    <dataValidation type="list" allowBlank="1" showInputMessage="1" showErrorMessage="1" sqref="H82" xr:uid="{887C74A5-BC53-4091-BD62-9C33C3D261E5}">
      <formula1>"□,■"</formula1>
    </dataValidation>
    <dataValidation type="list" allowBlank="1" showInputMessage="1" showErrorMessage="1" sqref="E29:G29" xr:uid="{F25B608B-850F-418D-8160-10B008F9E04F}">
      <formula1>申込区分①</formula1>
    </dataValidation>
    <dataValidation type="list" allowBlank="1" showInputMessage="1" showErrorMessage="1" sqref="T29 AC29" xr:uid="{4381BCB7-0B4D-4DD8-9D51-5B21235DF552}">
      <formula1>標準メニュー_接続元NWサービス</formula1>
    </dataValidation>
    <dataValidation type="list" allowBlank="1" showInputMessage="1" showErrorMessage="1" sqref="AC19:AK19" xr:uid="{198BE728-A387-45A1-813C-04B324674693}">
      <formula1>作業時間帯</formula1>
    </dataValidation>
    <dataValidation type="list" allowBlank="1" showInputMessage="1" showErrorMessage="1" sqref="T33:T42" xr:uid="{7B469446-0C9A-4E1E-ADDA-553B8C2E10B7}">
      <formula1>"利用なし,セキュリティ共通基盤,お客様宅内FW"</formula1>
    </dataValidation>
    <dataValidation type="list" allowBlank="1" showInputMessage="1" showErrorMessage="1" sqref="Q29 N29" xr:uid="{381B73AA-33A6-44FC-AE57-FA94DC0DC0C6}">
      <formula1>INDIRECT($H29)</formula1>
    </dataValidation>
    <dataValidation type="list" allowBlank="1" showInputMessage="1" showErrorMessage="1" sqref="H71" xr:uid="{09F89AFE-F5D9-4475-B58B-4338550A3224}">
      <formula1>$AN$71:$AO$71</formula1>
    </dataValidation>
    <dataValidation type="list" allowBlank="1" showInputMessage="1" showErrorMessage="1" sqref="H72" xr:uid="{3EF9B4A6-8B30-40CA-B5EB-F0930C4A817E}">
      <formula1>$AN$72:$AO$72</formula1>
    </dataValidation>
    <dataValidation type="list" allowBlank="1" showInputMessage="1" showErrorMessage="1" sqref="H70" xr:uid="{AD0A2E67-74A7-4F3F-BB34-A7D857DCBB9B}">
      <formula1>$AN$70:$AO$70</formula1>
    </dataValidation>
    <dataValidation type="list" allowBlank="1" showInputMessage="1" showErrorMessage="1" sqref="H80" xr:uid="{14BA12F2-F4CC-40F1-AFF1-E0386CCFA373}">
      <formula1>$AN$80:$AO$80</formula1>
    </dataValidation>
    <dataValidation type="list" allowBlank="1" showInputMessage="1" showErrorMessage="1" sqref="H81" xr:uid="{C1F2FECA-0B8C-45EE-8509-D032C2BDE9D4}">
      <formula1>$AN$81:$AO$81</formula1>
    </dataValidation>
    <dataValidation type="list" allowBlank="1" showInputMessage="1" showErrorMessage="1" sqref="H84" xr:uid="{72178D67-2102-4C9E-83AF-F8F887176F4B}">
      <formula1>$AN$84:$AO$84</formula1>
    </dataValidation>
    <dataValidation type="list" allowBlank="1" showInputMessage="1" showErrorMessage="1" sqref="H85" xr:uid="{31563F39-8E38-4CF9-B6B1-3DEDC9F45E4C}">
      <formula1>$AN$85:$AO$85</formula1>
    </dataValidation>
  </dataValidations>
  <printOptions horizontalCentered="1"/>
  <pageMargins left="0" right="0" top="0" bottom="0" header="0.31496062992125984" footer="0.19685039370078741"/>
  <pageSetup paperSize="9" scale="66" fitToHeight="0" orientation="portrait" r:id="rId1"/>
  <headerFooter>
    <oddFooter>&amp;C&amp;"Meiryo UI,標準"&amp;9&amp;D_&amp;T　&amp;F　&amp;P/&amp;N</oddFooter>
  </headerFooter>
  <rowBreaks count="2" manualBreakCount="2">
    <brk id="42" max="16383" man="1"/>
    <brk id="102"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58D7285-D820-4E73-A01A-C0DAD1BAA0F0}">
          <x14:formula1>
            <xm:f>リスト!$M$2</xm:f>
          </x14:formula1>
          <xm:sqref>H88:N97 H29:M29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4AD76D8B4B95947B859E81DF46F95A2" ma:contentTypeVersion="9" ma:contentTypeDescription="新しいドキュメントを作成します。" ma:contentTypeScope="" ma:versionID="9116c14860b2b33c7ef18f1dd013e819">
  <xsd:schema xmlns:xsd="http://www.w3.org/2001/XMLSchema" xmlns:xs="http://www.w3.org/2001/XMLSchema" xmlns:p="http://schemas.microsoft.com/office/2006/metadata/properties" xmlns:ns2="4230ea65-bce6-4e7e-92d6-9a3cbb5baa86" xmlns:ns3="c061640e-bc47-4f0c-880c-a8b19c425eac" targetNamespace="http://schemas.microsoft.com/office/2006/metadata/properties" ma:root="true" ma:fieldsID="caf73bacce1c3f8626de03d0d17bda3c" ns2:_="" ns3:_="">
    <xsd:import namespace="4230ea65-bce6-4e7e-92d6-9a3cbb5baa86"/>
    <xsd:import namespace="c061640e-bc47-4f0c-880c-a8b19c425ea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30ea65-bce6-4e7e-92d6-9a3cbb5baa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61640e-bc47-4f0c-880c-a8b19c425ea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F99149-6B86-462B-A40F-BBCF1F0DD7A0}">
  <ds:schemaRefs>
    <ds:schemaRef ds:uri="http://schemas.microsoft.com/sharepoint/v3/contenttype/forms"/>
  </ds:schemaRefs>
</ds:datastoreItem>
</file>

<file path=customXml/itemProps2.xml><?xml version="1.0" encoding="utf-8"?>
<ds:datastoreItem xmlns:ds="http://schemas.openxmlformats.org/officeDocument/2006/customXml" ds:itemID="{CD923C72-3111-4A06-9618-0F1D6EFD7A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30ea65-bce6-4e7e-92d6-9a3cbb5baa86"/>
    <ds:schemaRef ds:uri="c061640e-bc47-4f0c-880c-a8b19c425e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E4F8977-F84B-42FA-8A9F-F1CCCFDB9944}">
  <ds:schemaRefs>
    <ds:schemaRef ds:uri="http://purl.org/dc/elements/1.1/"/>
    <ds:schemaRef ds:uri="http://schemas.microsoft.com/office/2006/metadata/properties"/>
    <ds:schemaRef ds:uri="http://purl.org/dc/terms/"/>
    <ds:schemaRef ds:uri="c061640e-bc47-4f0c-880c-a8b19c425eac"/>
    <ds:schemaRef ds:uri="http://schemas.microsoft.com/office/2006/documentManagement/types"/>
    <ds:schemaRef ds:uri="4230ea65-bce6-4e7e-92d6-9a3cbb5baa86"/>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39</vt:i4>
      </vt:variant>
    </vt:vector>
  </HeadingPairs>
  <TitlesOfParts>
    <vt:vector size="58" baseType="lpstr">
      <vt:lpstr>UnitBase登録</vt:lpstr>
      <vt:lpstr>UnitBase</vt:lpstr>
      <vt:lpstr>【必須】基本情報</vt:lpstr>
      <vt:lpstr>【任意】基本情報 別紙</vt:lpstr>
      <vt:lpstr>リスト</vt:lpstr>
      <vt:lpstr>サービス個別_Microsoft365</vt:lpstr>
      <vt:lpstr>サービス個別_Azureプライベート</vt:lpstr>
      <vt:lpstr>サービス個別_Azureパブリック</vt:lpstr>
      <vt:lpstr>サービス個別_AWSプライベート</vt:lpstr>
      <vt:lpstr>サービス個別_AWSパブリック</vt:lpstr>
      <vt:lpstr>サービス個別_IBMCloudプライベート</vt:lpstr>
      <vt:lpstr>サービス個別_OracleCloudプライベート</vt:lpstr>
      <vt:lpstr>サービス個別_GoogleCloudプライベート </vt:lpstr>
      <vt:lpstr>サービス個別_個別接続</vt:lpstr>
      <vt:lpstr>【任意】サービス個別_クラウド接続フィルター設定オプション</vt:lpstr>
      <vt:lpstr>(記入例)基本情報</vt:lpstr>
      <vt:lpstr>(記入例)基本情報 別紙</vt:lpstr>
      <vt:lpstr>(記入例) サービス個別_Microsoft365</vt:lpstr>
      <vt:lpstr>(記入例) クラウド接続フィルター設定オプション</vt:lpstr>
      <vt:lpstr>AWSパブリック接続</vt:lpstr>
      <vt:lpstr>AWSプライベート接続</vt:lpstr>
      <vt:lpstr>Azureパブリック接続</vt:lpstr>
      <vt:lpstr>Azureプライベート接続</vt:lpstr>
      <vt:lpstr>Googleプライベート</vt:lpstr>
      <vt:lpstr>Microsoft365接続</vt:lpstr>
      <vt:lpstr>Office365接続</vt:lpstr>
      <vt:lpstr>'(記入例) クラウド接続フィルター設定オプション'!Print_Area</vt:lpstr>
      <vt:lpstr>'(記入例) サービス個別_Microsoft365'!Print_Area</vt:lpstr>
      <vt:lpstr>'(記入例)基本情報'!Print_Area</vt:lpstr>
      <vt:lpstr>'(記入例)基本情報 別紙'!Print_Area</vt:lpstr>
      <vt:lpstr>【任意】サービス個別_クラウド接続フィルター設定オプション!Print_Area</vt:lpstr>
      <vt:lpstr>'【任意】基本情報 別紙'!Print_Area</vt:lpstr>
      <vt:lpstr>【必須】基本情報!Print_Area</vt:lpstr>
      <vt:lpstr>サービス個別_AWSパブリック!Print_Area</vt:lpstr>
      <vt:lpstr>サービス個別_AWSプライベート!Print_Area</vt:lpstr>
      <vt:lpstr>サービス個別_Azureパブリック!Print_Area</vt:lpstr>
      <vt:lpstr>サービス個別_Azureプライベート!Print_Area</vt:lpstr>
      <vt:lpstr>'サービス個別_GoogleCloudプライベート '!Print_Area</vt:lpstr>
      <vt:lpstr>サービス個別_IBMCloudプライベート!Print_Area</vt:lpstr>
      <vt:lpstr>サービス個別_Microsoft365!Print_Area</vt:lpstr>
      <vt:lpstr>サービス個別_OracleCloudプライベート!Print_Area</vt:lpstr>
      <vt:lpstr>サービス個別_個別接続!Print_Area</vt:lpstr>
      <vt:lpstr>個別接続</vt:lpstr>
      <vt:lpstr>リスト!作業時間</vt:lpstr>
      <vt:lpstr>作業時間帯</vt:lpstr>
      <vt:lpstr>リスト!申込区分①</vt:lpstr>
      <vt:lpstr>申込区分①</vt:lpstr>
      <vt:lpstr>申込区分②</vt:lpstr>
      <vt:lpstr>リスト!申請区分①</vt:lpstr>
      <vt:lpstr>設定区分①</vt:lpstr>
      <vt:lpstr>リスト!設定区分②</vt:lpstr>
      <vt:lpstr>設定区分②</vt:lpstr>
      <vt:lpstr>リスト!設定区分③</vt:lpstr>
      <vt:lpstr>設定区分③</vt:lpstr>
      <vt:lpstr>リスト!設定区分④</vt:lpstr>
      <vt:lpstr>設定区分④</vt:lpstr>
      <vt:lpstr>リスト!標準メニュー_接続元NWサービス</vt:lpstr>
      <vt:lpstr>標準メニュー_接続元NWサービス</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Terai, Yuka/寺井 夕賀</dc:creator>
  <cp:keywords/>
  <dc:description/>
  <cp:lastModifiedBy>Funada, Yasuhiko/船田 泰彦</cp:lastModifiedBy>
  <cp:revision/>
  <cp:lastPrinted>2024-03-12T06:41:37Z</cp:lastPrinted>
  <dcterms:created xsi:type="dcterms:W3CDTF">2020-12-03T08:23:08Z</dcterms:created>
  <dcterms:modified xsi:type="dcterms:W3CDTF">2024-04-11T01:57:34Z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0x010100D4AD76D8B4B95947B859E81DF46F95A2</vt:lpwstr>
  </property>
</Properties>
</file>